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Documents\Dozenal\"/>
    </mc:Choice>
  </mc:AlternateContent>
  <bookViews>
    <workbookView xWindow="0" yWindow="0" windowWidth="18510" windowHeight="9255" xr2:uid="{D65061CA-6FF9-4327-80BD-C88B231493D7}"/>
  </bookViews>
  <sheets>
    <sheet name="Sheet1" sheetId="1" r:id="rId1"/>
    <sheet name="DigitRoots" sheetId="2" r:id="rId2"/>
    <sheet name="DigitSeq" sheetId="3" r:id="rId3"/>
    <sheet name="OldUnits" sheetId="5" r:id="rId4"/>
  </sheets>
  <definedNames>
    <definedName name="BrandMark">Sheet1!$E$3</definedName>
    <definedName name="BrandPrefix">Sheet1!$E$2</definedName>
    <definedName name="Dot">Sheet1!$E$10</definedName>
    <definedName name="lightspeed">Sheet1!$G$31</definedName>
    <definedName name="Metrology">Sheet1!$D$1:$E$1</definedName>
    <definedName name="NegativeGlue">Sheet1!$E$8</definedName>
    <definedName name="PositiveGlue">Sheet1!$E$7</definedName>
    <definedName name="Precision">Sheet1!$E$9</definedName>
    <definedName name="Radix">Sheet1!$E$4</definedName>
    <definedName name="RadixAbbrev">Sheet1!$E$5</definedName>
    <definedName name="RadixSyllable">Sheet1!$E$6</definedName>
    <definedName name="tau">Sheet1!$G$68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13" i="1"/>
  <c r="C50" i="5"/>
  <c r="E6" i="1"/>
  <c r="E2" i="1"/>
  <c r="C36" i="5"/>
  <c r="C41" i="5"/>
  <c r="C37" i="5"/>
  <c r="C42" i="5"/>
  <c r="C39" i="5"/>
  <c r="C38" i="5"/>
  <c r="H49" i="1"/>
  <c r="H48" i="1"/>
  <c r="H47" i="1"/>
  <c r="H46" i="1"/>
  <c r="H45" i="1"/>
  <c r="H44" i="1"/>
  <c r="B45" i="1"/>
  <c r="B46" i="1" s="1"/>
  <c r="B47" i="1" s="1"/>
  <c r="B48" i="1" s="1"/>
  <c r="B49" i="1" s="1"/>
  <c r="B36" i="1"/>
  <c r="B37" i="1" s="1"/>
  <c r="B38" i="1" s="1"/>
  <c r="B39" i="1" s="1"/>
  <c r="B40" i="1" s="1"/>
  <c r="C40" i="5"/>
  <c r="C33" i="5"/>
  <c r="E5" i="1" l="1"/>
  <c r="F102" i="1" l="1"/>
  <c r="D15" i="1"/>
  <c r="B15" i="1" s="1"/>
  <c r="E41" i="1"/>
  <c r="K15" i="1"/>
  <c r="I15" i="1"/>
  <c r="A16" i="1"/>
  <c r="A17" i="1" s="1"/>
  <c r="A18" i="1" s="1"/>
  <c r="A19" i="1" s="1"/>
  <c r="A20" i="1" s="1"/>
  <c r="G16" i="1"/>
  <c r="I16" i="1" s="1"/>
  <c r="H16" i="1"/>
  <c r="H17" i="1" s="1"/>
  <c r="H18" i="1" s="1"/>
  <c r="H19" i="1" s="1"/>
  <c r="H20" i="1" s="1"/>
  <c r="H21" i="1" s="1"/>
  <c r="H22" i="1" s="1"/>
  <c r="H23" i="1" s="1"/>
  <c r="H24" i="1" s="1"/>
  <c r="G12" i="1"/>
  <c r="E32" i="1"/>
  <c r="G103" i="1"/>
  <c r="G33" i="1"/>
  <c r="E113" i="1"/>
  <c r="E112" i="1"/>
  <c r="E110" i="1"/>
  <c r="E108" i="1"/>
  <c r="E107" i="1"/>
  <c r="E106" i="1"/>
  <c r="E104" i="1"/>
  <c r="E102" i="1"/>
  <c r="F110" i="1" l="1"/>
  <c r="F104" i="1"/>
  <c r="F32" i="1"/>
  <c r="F106" i="1"/>
  <c r="F112" i="1"/>
  <c r="F107" i="1"/>
  <c r="F113" i="1"/>
  <c r="F108" i="1"/>
  <c r="G17" i="1"/>
  <c r="G18" i="1" s="1"/>
  <c r="I18" i="1" s="1"/>
  <c r="K16" i="1"/>
  <c r="A21" i="1"/>
  <c r="F101" i="1"/>
  <c r="E101" i="1"/>
  <c r="F100" i="1"/>
  <c r="E100" i="1"/>
  <c r="F99" i="1"/>
  <c r="E99" i="1"/>
  <c r="F98" i="1"/>
  <c r="E98" i="1"/>
  <c r="F97" i="1"/>
  <c r="E97" i="1"/>
  <c r="F96" i="1"/>
  <c r="E96" i="1"/>
  <c r="F89" i="1"/>
  <c r="E89" i="1"/>
  <c r="F87" i="1"/>
  <c r="E87" i="1"/>
  <c r="F95" i="1"/>
  <c r="E95" i="1"/>
  <c r="F94" i="1"/>
  <c r="E94" i="1"/>
  <c r="F93" i="1"/>
  <c r="E93" i="1"/>
  <c r="F92" i="1"/>
  <c r="E92" i="1"/>
  <c r="F85" i="1"/>
  <c r="E85" i="1"/>
  <c r="G68" i="1"/>
  <c r="F84" i="1"/>
  <c r="E84" i="1"/>
  <c r="F91" i="1"/>
  <c r="E91" i="1"/>
  <c r="F90" i="1"/>
  <c r="E90" i="1"/>
  <c r="F88" i="1"/>
  <c r="E88" i="1"/>
  <c r="F86" i="1"/>
  <c r="E86" i="1"/>
  <c r="F83" i="1"/>
  <c r="E83" i="1"/>
  <c r="F82" i="1"/>
  <c r="E82" i="1"/>
  <c r="F56" i="1"/>
  <c r="E56" i="1"/>
  <c r="F53" i="1"/>
  <c r="E53" i="1"/>
  <c r="F50" i="1"/>
  <c r="E50" i="1"/>
  <c r="F41" i="1"/>
  <c r="F81" i="1"/>
  <c r="E81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28" i="1"/>
  <c r="E28" i="1"/>
  <c r="F58" i="1"/>
  <c r="E58" i="1"/>
  <c r="F67" i="1"/>
  <c r="E67" i="1"/>
  <c r="F66" i="1"/>
  <c r="E66" i="1"/>
  <c r="F63" i="1"/>
  <c r="E63" i="1"/>
  <c r="F65" i="1"/>
  <c r="E65" i="1"/>
  <c r="F64" i="1"/>
  <c r="E64" i="1"/>
  <c r="F60" i="1"/>
  <c r="E60" i="1"/>
  <c r="C30" i="5"/>
  <c r="C27" i="5"/>
  <c r="C35" i="5" s="1"/>
  <c r="C32" i="5"/>
  <c r="C28" i="5"/>
  <c r="C22" i="5"/>
  <c r="C24" i="5"/>
  <c r="C23" i="5"/>
  <c r="C10" i="5"/>
  <c r="G29" i="1"/>
  <c r="I29" i="1" s="1"/>
  <c r="C13" i="5"/>
  <c r="F62" i="1"/>
  <c r="E62" i="1"/>
  <c r="F61" i="1"/>
  <c r="E61" i="1"/>
  <c r="I17" i="1" l="1"/>
  <c r="K17" i="1"/>
  <c r="G19" i="1"/>
  <c r="I19" i="1" s="1"/>
  <c r="A22" i="1"/>
  <c r="G84" i="1"/>
  <c r="G85" i="1" s="1"/>
  <c r="G109" i="1"/>
  <c r="G111" i="1" s="1"/>
  <c r="G20" i="1" l="1"/>
  <c r="G21" i="1" s="1"/>
  <c r="G22" i="1" s="1"/>
  <c r="A23" i="1"/>
  <c r="C5" i="5"/>
  <c r="F57" i="1"/>
  <c r="E57" i="1"/>
  <c r="F59" i="1"/>
  <c r="E59" i="1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" i="2"/>
  <c r="A1" i="2"/>
  <c r="F55" i="1"/>
  <c r="F54" i="1"/>
  <c r="F52" i="1"/>
  <c r="F43" i="1"/>
  <c r="F34" i="1"/>
  <c r="F30" i="1"/>
  <c r="F29" i="1"/>
  <c r="F27" i="1"/>
  <c r="E55" i="1"/>
  <c r="E54" i="1"/>
  <c r="E52" i="1"/>
  <c r="E43" i="1"/>
  <c r="E34" i="1"/>
  <c r="E30" i="1"/>
  <c r="E29" i="1"/>
  <c r="E27" i="1"/>
  <c r="A196" i="3"/>
  <c r="A197" i="3" s="1"/>
  <c r="A148" i="3"/>
  <c r="A149" i="3" s="1"/>
  <c r="A122" i="3"/>
  <c r="B122" i="3" s="1"/>
  <c r="F1" i="3"/>
  <c r="C25" i="2"/>
  <c r="B25" i="2"/>
  <c r="E1" i="3"/>
  <c r="B23" i="3"/>
  <c r="F23" i="3" s="1"/>
  <c r="B121" i="3"/>
  <c r="F121" i="3" s="1"/>
  <c r="B120" i="3"/>
  <c r="B119" i="3"/>
  <c r="B118" i="3"/>
  <c r="B117" i="3"/>
  <c r="F117" i="3" s="1"/>
  <c r="B116" i="3"/>
  <c r="B115" i="3"/>
  <c r="B114" i="3"/>
  <c r="B113" i="3"/>
  <c r="F113" i="3" s="1"/>
  <c r="B112" i="3"/>
  <c r="B111" i="3"/>
  <c r="B110" i="3"/>
  <c r="B109" i="3"/>
  <c r="F109" i="3" s="1"/>
  <c r="B108" i="3"/>
  <c r="B107" i="3"/>
  <c r="B106" i="3"/>
  <c r="B105" i="3"/>
  <c r="F105" i="3" s="1"/>
  <c r="B104" i="3"/>
  <c r="B103" i="3"/>
  <c r="B102" i="3"/>
  <c r="B101" i="3"/>
  <c r="F101" i="3" s="1"/>
  <c r="B100" i="3"/>
  <c r="B99" i="3"/>
  <c r="B98" i="3"/>
  <c r="B97" i="3"/>
  <c r="F97" i="3" s="1"/>
  <c r="B96" i="3"/>
  <c r="B95" i="3"/>
  <c r="B94" i="3"/>
  <c r="B93" i="3"/>
  <c r="F93" i="3" s="1"/>
  <c r="B92" i="3"/>
  <c r="B91" i="3"/>
  <c r="B90" i="3"/>
  <c r="B89" i="3"/>
  <c r="F89" i="3" s="1"/>
  <c r="B88" i="3"/>
  <c r="B87" i="3"/>
  <c r="B86" i="3"/>
  <c r="B85" i="3"/>
  <c r="F85" i="3" s="1"/>
  <c r="B84" i="3"/>
  <c r="B83" i="3"/>
  <c r="B82" i="3"/>
  <c r="B81" i="3"/>
  <c r="F81" i="3" s="1"/>
  <c r="B80" i="3"/>
  <c r="B79" i="3"/>
  <c r="B78" i="3"/>
  <c r="B77" i="3"/>
  <c r="F77" i="3" s="1"/>
  <c r="B76" i="3"/>
  <c r="B75" i="3"/>
  <c r="B74" i="3"/>
  <c r="B73" i="3"/>
  <c r="F73" i="3" s="1"/>
  <c r="B72" i="3"/>
  <c r="B71" i="3"/>
  <c r="B70" i="3"/>
  <c r="B69" i="3"/>
  <c r="F69" i="3" s="1"/>
  <c r="B68" i="3"/>
  <c r="B67" i="3"/>
  <c r="B66" i="3"/>
  <c r="B65" i="3"/>
  <c r="F65" i="3" s="1"/>
  <c r="B64" i="3"/>
  <c r="F64" i="3" s="1"/>
  <c r="B63" i="3"/>
  <c r="F63" i="3" s="1"/>
  <c r="B62" i="3"/>
  <c r="B61" i="3"/>
  <c r="E61" i="3" s="1"/>
  <c r="B60" i="3"/>
  <c r="B59" i="3"/>
  <c r="F59" i="3" s="1"/>
  <c r="B58" i="3"/>
  <c r="B57" i="3"/>
  <c r="F57" i="3" s="1"/>
  <c r="B56" i="3"/>
  <c r="F56" i="3" s="1"/>
  <c r="B54" i="3"/>
  <c r="B53" i="3"/>
  <c r="E53" i="3" s="1"/>
  <c r="B52" i="3"/>
  <c r="B51" i="3"/>
  <c r="F51" i="3" s="1"/>
  <c r="B50" i="3"/>
  <c r="B49" i="3"/>
  <c r="F49" i="3" s="1"/>
  <c r="B48" i="3"/>
  <c r="F48" i="3" s="1"/>
  <c r="B47" i="3"/>
  <c r="F47" i="3" s="1"/>
  <c r="B46" i="3"/>
  <c r="B45" i="3"/>
  <c r="E45" i="3" s="1"/>
  <c r="B44" i="3"/>
  <c r="B43" i="3"/>
  <c r="F43" i="3" s="1"/>
  <c r="B42" i="3"/>
  <c r="B41" i="3"/>
  <c r="F41" i="3" s="1"/>
  <c r="B40" i="3"/>
  <c r="F40" i="3" s="1"/>
  <c r="B39" i="3"/>
  <c r="F39" i="3" s="1"/>
  <c r="B38" i="3"/>
  <c r="B37" i="3"/>
  <c r="E37" i="3" s="1"/>
  <c r="B36" i="3"/>
  <c r="E36" i="3" s="1"/>
  <c r="B35" i="3"/>
  <c r="F35" i="3" s="1"/>
  <c r="B34" i="3"/>
  <c r="B33" i="3"/>
  <c r="F33" i="3" s="1"/>
  <c r="B32" i="3"/>
  <c r="F32" i="3" s="1"/>
  <c r="B31" i="3"/>
  <c r="F31" i="3" s="1"/>
  <c r="B30" i="3"/>
  <c r="B29" i="3"/>
  <c r="E29" i="3" s="1"/>
  <c r="B28" i="3"/>
  <c r="E28" i="3" s="1"/>
  <c r="A28" i="3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B27" i="3"/>
  <c r="F27" i="3" s="1"/>
  <c r="B26" i="3"/>
  <c r="D26" i="3" s="1"/>
  <c r="B25" i="3"/>
  <c r="F25" i="3" s="1"/>
  <c r="B24" i="3"/>
  <c r="F24" i="3" s="1"/>
  <c r="B22" i="3"/>
  <c r="B21" i="3"/>
  <c r="E21" i="3" s="1"/>
  <c r="B20" i="3"/>
  <c r="E20" i="3" s="1"/>
  <c r="B19" i="3"/>
  <c r="F19" i="3" s="1"/>
  <c r="B18" i="3"/>
  <c r="B17" i="3"/>
  <c r="F17" i="3" s="1"/>
  <c r="B16" i="3"/>
  <c r="F16" i="3" s="1"/>
  <c r="B15" i="3"/>
  <c r="F15" i="3" s="1"/>
  <c r="B14" i="3"/>
  <c r="B13" i="3"/>
  <c r="E13" i="3" s="1"/>
  <c r="B12" i="3"/>
  <c r="E12" i="3" s="1"/>
  <c r="B11" i="3"/>
  <c r="F11" i="3" s="1"/>
  <c r="B10" i="3"/>
  <c r="B9" i="3"/>
  <c r="F9" i="3" s="1"/>
  <c r="B8" i="3"/>
  <c r="F8" i="3" s="1"/>
  <c r="B7" i="3"/>
  <c r="F7" i="3" s="1"/>
  <c r="B6" i="3"/>
  <c r="B5" i="3"/>
  <c r="E5" i="3" s="1"/>
  <c r="B4" i="3"/>
  <c r="E4" i="3" s="1"/>
  <c r="B2" i="3"/>
  <c r="B3" i="3"/>
  <c r="F3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3" i="3"/>
  <c r="C24" i="2"/>
  <c r="C23" i="2"/>
  <c r="C22" i="2"/>
  <c r="C21" i="2"/>
  <c r="C20" i="2"/>
  <c r="C19" i="2"/>
  <c r="C18" i="2"/>
  <c r="C17" i="2"/>
  <c r="C16" i="2"/>
  <c r="C15" i="2"/>
  <c r="C14" i="2"/>
  <c r="I21" i="1" l="1"/>
  <c r="G23" i="1"/>
  <c r="I22" i="1"/>
  <c r="A24" i="1"/>
  <c r="D6" i="3"/>
  <c r="D22" i="3"/>
  <c r="D38" i="3"/>
  <c r="D54" i="3"/>
  <c r="F70" i="3"/>
  <c r="F86" i="3"/>
  <c r="F102" i="3"/>
  <c r="F72" i="3"/>
  <c r="F80" i="3"/>
  <c r="F88" i="3"/>
  <c r="F96" i="3"/>
  <c r="F104" i="3"/>
  <c r="F112" i="3"/>
  <c r="F120" i="3"/>
  <c r="D10" i="3"/>
  <c r="D42" i="3"/>
  <c r="D58" i="3"/>
  <c r="E66" i="3"/>
  <c r="E82" i="3"/>
  <c r="E90" i="3"/>
  <c r="E98" i="3"/>
  <c r="E106" i="3"/>
  <c r="E114" i="3"/>
  <c r="D18" i="3"/>
  <c r="D34" i="3"/>
  <c r="D50" i="3"/>
  <c r="E74" i="3"/>
  <c r="D2" i="3"/>
  <c r="E44" i="3"/>
  <c r="E52" i="3"/>
  <c r="E60" i="3"/>
  <c r="E68" i="3"/>
  <c r="E76" i="3"/>
  <c r="E84" i="3"/>
  <c r="E92" i="3"/>
  <c r="E100" i="3"/>
  <c r="E108" i="3"/>
  <c r="E116" i="3"/>
  <c r="D14" i="3"/>
  <c r="D30" i="3"/>
  <c r="D46" i="3"/>
  <c r="D62" i="3"/>
  <c r="F78" i="3"/>
  <c r="F94" i="3"/>
  <c r="F110" i="3"/>
  <c r="F118" i="3"/>
  <c r="D71" i="3"/>
  <c r="D79" i="3"/>
  <c r="D87" i="3"/>
  <c r="D95" i="3"/>
  <c r="D103" i="3"/>
  <c r="D111" i="3"/>
  <c r="D119" i="3"/>
  <c r="F67" i="3"/>
  <c r="F75" i="3"/>
  <c r="F83" i="3"/>
  <c r="F91" i="3"/>
  <c r="F99" i="3"/>
  <c r="F107" i="3"/>
  <c r="F115" i="3"/>
  <c r="D88" i="3"/>
  <c r="F66" i="3"/>
  <c r="E109" i="3"/>
  <c r="D120" i="3"/>
  <c r="E23" i="3"/>
  <c r="E11" i="3"/>
  <c r="E43" i="3"/>
  <c r="F12" i="3"/>
  <c r="E69" i="3"/>
  <c r="F90" i="3"/>
  <c r="D112" i="3"/>
  <c r="E7" i="3"/>
  <c r="E39" i="3"/>
  <c r="F4" i="3"/>
  <c r="E15" i="3"/>
  <c r="E47" i="3"/>
  <c r="F20" i="3"/>
  <c r="D72" i="3"/>
  <c r="E93" i="3"/>
  <c r="F114" i="3"/>
  <c r="E19" i="3"/>
  <c r="E51" i="3"/>
  <c r="F28" i="3"/>
  <c r="F74" i="3"/>
  <c r="D96" i="3"/>
  <c r="E117" i="3"/>
  <c r="F36" i="3"/>
  <c r="E77" i="3"/>
  <c r="F98" i="3"/>
  <c r="E27" i="3"/>
  <c r="E59" i="3"/>
  <c r="F44" i="3"/>
  <c r="D80" i="3"/>
  <c r="E101" i="3"/>
  <c r="E31" i="3"/>
  <c r="E63" i="3"/>
  <c r="F52" i="3"/>
  <c r="F82" i="3"/>
  <c r="D104" i="3"/>
  <c r="E3" i="3"/>
  <c r="E35" i="3"/>
  <c r="F60" i="3"/>
  <c r="E85" i="3"/>
  <c r="F106" i="3"/>
  <c r="E2" i="3"/>
  <c r="E6" i="3"/>
  <c r="E10" i="3"/>
  <c r="E14" i="3"/>
  <c r="E18" i="3"/>
  <c r="E22" i="3"/>
  <c r="E26" i="3"/>
  <c r="E30" i="3"/>
  <c r="E34" i="3"/>
  <c r="E38" i="3"/>
  <c r="E42" i="3"/>
  <c r="E46" i="3"/>
  <c r="E50" i="3"/>
  <c r="E54" i="3"/>
  <c r="E58" i="3"/>
  <c r="E62" i="3"/>
  <c r="F2" i="3"/>
  <c r="F10" i="3"/>
  <c r="F18" i="3"/>
  <c r="F26" i="3"/>
  <c r="F34" i="3"/>
  <c r="F42" i="3"/>
  <c r="F50" i="3"/>
  <c r="F58" i="3"/>
  <c r="D66" i="3"/>
  <c r="F68" i="3"/>
  <c r="E71" i="3"/>
  <c r="D74" i="3"/>
  <c r="F76" i="3"/>
  <c r="E79" i="3"/>
  <c r="D82" i="3"/>
  <c r="F84" i="3"/>
  <c r="E87" i="3"/>
  <c r="D90" i="3"/>
  <c r="F92" i="3"/>
  <c r="E95" i="3"/>
  <c r="D98" i="3"/>
  <c r="F100" i="3"/>
  <c r="E103" i="3"/>
  <c r="D106" i="3"/>
  <c r="F108" i="3"/>
  <c r="E111" i="3"/>
  <c r="D114" i="3"/>
  <c r="F116" i="3"/>
  <c r="E119" i="3"/>
  <c r="D3" i="3"/>
  <c r="D7" i="3"/>
  <c r="D11" i="3"/>
  <c r="D15" i="3"/>
  <c r="D19" i="3"/>
  <c r="D23" i="3"/>
  <c r="D27" i="3"/>
  <c r="D31" i="3"/>
  <c r="D35" i="3"/>
  <c r="D39" i="3"/>
  <c r="D43" i="3"/>
  <c r="D47" i="3"/>
  <c r="D51" i="3"/>
  <c r="D59" i="3"/>
  <c r="D63" i="3"/>
  <c r="D69" i="3"/>
  <c r="F71" i="3"/>
  <c r="D77" i="3"/>
  <c r="F79" i="3"/>
  <c r="D85" i="3"/>
  <c r="F87" i="3"/>
  <c r="D93" i="3"/>
  <c r="F95" i="3"/>
  <c r="D101" i="3"/>
  <c r="F103" i="3"/>
  <c r="D109" i="3"/>
  <c r="F111" i="3"/>
  <c r="D117" i="3"/>
  <c r="F119" i="3"/>
  <c r="D4" i="3"/>
  <c r="D8" i="3"/>
  <c r="D12" i="3"/>
  <c r="D16" i="3"/>
  <c r="D20" i="3"/>
  <c r="D24" i="3"/>
  <c r="D28" i="3"/>
  <c r="D32" i="3"/>
  <c r="D36" i="3"/>
  <c r="D40" i="3"/>
  <c r="D44" i="3"/>
  <c r="D48" i="3"/>
  <c r="D52" i="3"/>
  <c r="D56" i="3"/>
  <c r="D60" i="3"/>
  <c r="D64" i="3"/>
  <c r="F5" i="3"/>
  <c r="F13" i="3"/>
  <c r="F21" i="3"/>
  <c r="F29" i="3"/>
  <c r="F37" i="3"/>
  <c r="F45" i="3"/>
  <c r="F53" i="3"/>
  <c r="F61" i="3"/>
  <c r="D67" i="3"/>
  <c r="E72" i="3"/>
  <c r="D75" i="3"/>
  <c r="E80" i="3"/>
  <c r="D83" i="3"/>
  <c r="E88" i="3"/>
  <c r="D91" i="3"/>
  <c r="E96" i="3"/>
  <c r="D99" i="3"/>
  <c r="E104" i="3"/>
  <c r="D107" i="3"/>
  <c r="E112" i="3"/>
  <c r="D115" i="3"/>
  <c r="E120" i="3"/>
  <c r="E8" i="3"/>
  <c r="E16" i="3"/>
  <c r="E24" i="3"/>
  <c r="E32" i="3"/>
  <c r="E40" i="3"/>
  <c r="E48" i="3"/>
  <c r="E56" i="3"/>
  <c r="E64" i="3"/>
  <c r="F6" i="3"/>
  <c r="F14" i="3"/>
  <c r="F22" i="3"/>
  <c r="F30" i="3"/>
  <c r="F38" i="3"/>
  <c r="F46" i="3"/>
  <c r="F54" i="3"/>
  <c r="F62" i="3"/>
  <c r="E67" i="3"/>
  <c r="D70" i="3"/>
  <c r="E75" i="3"/>
  <c r="D78" i="3"/>
  <c r="E83" i="3"/>
  <c r="D86" i="3"/>
  <c r="E91" i="3"/>
  <c r="D94" i="3"/>
  <c r="E99" i="3"/>
  <c r="D102" i="3"/>
  <c r="E107" i="3"/>
  <c r="D110" i="3"/>
  <c r="E115" i="3"/>
  <c r="D118" i="3"/>
  <c r="D5" i="3"/>
  <c r="D9" i="3"/>
  <c r="D13" i="3"/>
  <c r="D17" i="3"/>
  <c r="D21" i="3"/>
  <c r="D25" i="3"/>
  <c r="D29" i="3"/>
  <c r="D33" i="3"/>
  <c r="D37" i="3"/>
  <c r="C37" i="3" s="1"/>
  <c r="D41" i="3"/>
  <c r="D45" i="3"/>
  <c r="D49" i="3"/>
  <c r="D53" i="3"/>
  <c r="D57" i="3"/>
  <c r="D61" i="3"/>
  <c r="D65" i="3"/>
  <c r="E70" i="3"/>
  <c r="D73" i="3"/>
  <c r="E78" i="3"/>
  <c r="D81" i="3"/>
  <c r="E86" i="3"/>
  <c r="D89" i="3"/>
  <c r="E94" i="3"/>
  <c r="D97" i="3"/>
  <c r="E102" i="3"/>
  <c r="D105" i="3"/>
  <c r="E110" i="3"/>
  <c r="D113" i="3"/>
  <c r="E118" i="3"/>
  <c r="E9" i="3"/>
  <c r="E17" i="3"/>
  <c r="E25" i="3"/>
  <c r="E33" i="3"/>
  <c r="E41" i="3"/>
  <c r="E49" i="3"/>
  <c r="E57" i="3"/>
  <c r="E65" i="3"/>
  <c r="D68" i="3"/>
  <c r="E73" i="3"/>
  <c r="D76" i="3"/>
  <c r="E81" i="3"/>
  <c r="D84" i="3"/>
  <c r="E89" i="3"/>
  <c r="D92" i="3"/>
  <c r="E97" i="3"/>
  <c r="D100" i="3"/>
  <c r="E105" i="3"/>
  <c r="D108" i="3"/>
  <c r="E113" i="3"/>
  <c r="D116" i="3"/>
  <c r="B197" i="3"/>
  <c r="A198" i="3"/>
  <c r="B196" i="3"/>
  <c r="B149" i="3"/>
  <c r="A150" i="3"/>
  <c r="B148" i="3"/>
  <c r="F122" i="3"/>
  <c r="E122" i="3"/>
  <c r="D122" i="3"/>
  <c r="D121" i="3"/>
  <c r="A123" i="3"/>
  <c r="E121" i="3"/>
  <c r="I23" i="1" l="1"/>
  <c r="G24" i="1"/>
  <c r="I24" i="1" s="1"/>
  <c r="C77" i="3"/>
  <c r="C7" i="3"/>
  <c r="C92" i="3"/>
  <c r="C4" i="3"/>
  <c r="C52" i="3"/>
  <c r="C106" i="3"/>
  <c r="C72" i="3"/>
  <c r="C21" i="3"/>
  <c r="C50" i="3"/>
  <c r="C53" i="3"/>
  <c r="C29" i="3"/>
  <c r="C11" i="3"/>
  <c r="D24" i="1" s="1"/>
  <c r="C88" i="3"/>
  <c r="C100" i="3"/>
  <c r="C12" i="3"/>
  <c r="E48" i="1" s="1"/>
  <c r="C84" i="3"/>
  <c r="C59" i="3"/>
  <c r="C74" i="3"/>
  <c r="C47" i="3"/>
  <c r="C93" i="3"/>
  <c r="C23" i="3"/>
  <c r="C80" i="3"/>
  <c r="C27" i="3"/>
  <c r="C43" i="3"/>
  <c r="C38" i="3"/>
  <c r="C120" i="3"/>
  <c r="C15" i="3"/>
  <c r="C109" i="3"/>
  <c r="C114" i="3"/>
  <c r="C85" i="3"/>
  <c r="C116" i="3"/>
  <c r="C105" i="3"/>
  <c r="C73" i="3"/>
  <c r="C94" i="3"/>
  <c r="C66" i="3"/>
  <c r="C112" i="3"/>
  <c r="C122" i="3"/>
  <c r="C45" i="3"/>
  <c r="C13" i="3"/>
  <c r="C28" i="3"/>
  <c r="C117" i="3"/>
  <c r="C51" i="3"/>
  <c r="C90" i="3"/>
  <c r="C6" i="3"/>
  <c r="E45" i="1" s="1"/>
  <c r="C9" i="3"/>
  <c r="D22" i="1" s="1"/>
  <c r="C87" i="3"/>
  <c r="C34" i="3"/>
  <c r="C2" i="3"/>
  <c r="C20" i="3"/>
  <c r="C62" i="3"/>
  <c r="C30" i="3"/>
  <c r="C76" i="3"/>
  <c r="C82" i="3"/>
  <c r="C121" i="3"/>
  <c r="C5" i="3"/>
  <c r="C61" i="3"/>
  <c r="C44" i="3"/>
  <c r="C101" i="3"/>
  <c r="C69" i="3"/>
  <c r="C35" i="3"/>
  <c r="C3" i="3"/>
  <c r="D16" i="1" s="1"/>
  <c r="C22" i="3"/>
  <c r="C95" i="3"/>
  <c r="C46" i="3"/>
  <c r="C14" i="3"/>
  <c r="E49" i="1" s="1"/>
  <c r="C39" i="3"/>
  <c r="C103" i="3"/>
  <c r="C58" i="3"/>
  <c r="C26" i="3"/>
  <c r="C79" i="3"/>
  <c r="C54" i="3"/>
  <c r="C104" i="3"/>
  <c r="C8" i="3"/>
  <c r="E46" i="1" s="1"/>
  <c r="C63" i="3"/>
  <c r="C31" i="3"/>
  <c r="C119" i="3"/>
  <c r="C98" i="3"/>
  <c r="C18" i="3"/>
  <c r="C36" i="3"/>
  <c r="C113" i="3"/>
  <c r="C81" i="3"/>
  <c r="C49" i="3"/>
  <c r="C17" i="3"/>
  <c r="C102" i="3"/>
  <c r="C70" i="3"/>
  <c r="C96" i="3"/>
  <c r="C64" i="3"/>
  <c r="C32" i="3"/>
  <c r="C71" i="3"/>
  <c r="C42" i="3"/>
  <c r="C10" i="3"/>
  <c r="E47" i="1" s="1"/>
  <c r="C91" i="3"/>
  <c r="C60" i="3"/>
  <c r="C19" i="3"/>
  <c r="C111" i="3"/>
  <c r="C56" i="3"/>
  <c r="C24" i="3"/>
  <c r="C115" i="3"/>
  <c r="C83" i="3"/>
  <c r="C108" i="3"/>
  <c r="C97" i="3"/>
  <c r="C65" i="3"/>
  <c r="C33" i="3"/>
  <c r="C118" i="3"/>
  <c r="C86" i="3"/>
  <c r="C48" i="3"/>
  <c r="C16" i="3"/>
  <c r="C107" i="3"/>
  <c r="C75" i="3"/>
  <c r="C68" i="3"/>
  <c r="C89" i="3"/>
  <c r="C57" i="3"/>
  <c r="C25" i="3"/>
  <c r="C110" i="3"/>
  <c r="C78" i="3"/>
  <c r="C40" i="3"/>
  <c r="C41" i="3"/>
  <c r="C99" i="3"/>
  <c r="C67" i="3"/>
  <c r="E196" i="3"/>
  <c r="F196" i="3"/>
  <c r="D196" i="3"/>
  <c r="B198" i="3"/>
  <c r="A199" i="3"/>
  <c r="F197" i="3"/>
  <c r="E197" i="3"/>
  <c r="D197" i="3"/>
  <c r="F148" i="3"/>
  <c r="E148" i="3"/>
  <c r="D148" i="3"/>
  <c r="A151" i="3"/>
  <c r="B150" i="3"/>
  <c r="D149" i="3"/>
  <c r="E149" i="3"/>
  <c r="F149" i="3"/>
  <c r="B123" i="3"/>
  <c r="A124" i="3"/>
  <c r="E44" i="1" l="1"/>
  <c r="F44" i="1"/>
  <c r="D23" i="1"/>
  <c r="B23" i="1" s="1"/>
  <c r="F47" i="1"/>
  <c r="F45" i="1"/>
  <c r="F46" i="1"/>
  <c r="F49" i="1"/>
  <c r="F48" i="1"/>
  <c r="D19" i="1"/>
  <c r="B19" i="1" s="1"/>
  <c r="F38" i="1"/>
  <c r="E38" i="1"/>
  <c r="D20" i="1"/>
  <c r="B20" i="1" s="1"/>
  <c r="E39" i="1"/>
  <c r="F39" i="1"/>
  <c r="D21" i="1"/>
  <c r="B21" i="1" s="1"/>
  <c r="F40" i="1"/>
  <c r="E40" i="1"/>
  <c r="F35" i="1"/>
  <c r="E35" i="1"/>
  <c r="F37" i="1"/>
  <c r="E37" i="1"/>
  <c r="E36" i="1"/>
  <c r="F36" i="1"/>
  <c r="D18" i="1"/>
  <c r="B18" i="1" s="1"/>
  <c r="D17" i="1"/>
  <c r="B17" i="1" s="1"/>
  <c r="B16" i="1"/>
  <c r="B22" i="1"/>
  <c r="B24" i="1"/>
  <c r="E80" i="1"/>
  <c r="F79" i="1"/>
  <c r="F80" i="1"/>
  <c r="E79" i="1"/>
  <c r="C197" i="3"/>
  <c r="C149" i="3"/>
  <c r="C148" i="3"/>
  <c r="C196" i="3"/>
  <c r="A200" i="3"/>
  <c r="B199" i="3"/>
  <c r="F198" i="3"/>
  <c r="E198" i="3"/>
  <c r="D198" i="3"/>
  <c r="F150" i="3"/>
  <c r="E150" i="3"/>
  <c r="D150" i="3"/>
  <c r="B151" i="3"/>
  <c r="A152" i="3"/>
  <c r="A125" i="3"/>
  <c r="B124" i="3"/>
  <c r="F123" i="3"/>
  <c r="E123" i="3"/>
  <c r="D123" i="3"/>
  <c r="C22" i="1" l="1"/>
  <c r="E22" i="1" s="1"/>
  <c r="C19" i="1"/>
  <c r="E19" i="1" s="1"/>
  <c r="C15" i="1"/>
  <c r="E15" i="1" s="1"/>
  <c r="C20" i="1"/>
  <c r="E20" i="1" s="1"/>
  <c r="C18" i="1"/>
  <c r="E18" i="1" s="1"/>
  <c r="C23" i="1"/>
  <c r="E23" i="1" s="1"/>
  <c r="C17" i="1"/>
  <c r="E17" i="1" s="1"/>
  <c r="C16" i="1"/>
  <c r="E16" i="1" s="1"/>
  <c r="C24" i="1"/>
  <c r="E24" i="1" s="1"/>
  <c r="C21" i="1"/>
  <c r="E21" i="1" s="1"/>
  <c r="G27" i="1"/>
  <c r="C198" i="3"/>
  <c r="C150" i="3"/>
  <c r="C123" i="3"/>
  <c r="F199" i="3"/>
  <c r="E199" i="3"/>
  <c r="D199" i="3"/>
  <c r="B200" i="3"/>
  <c r="A201" i="3"/>
  <c r="B152" i="3"/>
  <c r="A153" i="3"/>
  <c r="F151" i="3"/>
  <c r="E151" i="3"/>
  <c r="D151" i="3"/>
  <c r="B125" i="3"/>
  <c r="A126" i="3"/>
  <c r="F124" i="3"/>
  <c r="E124" i="3"/>
  <c r="D124" i="3"/>
  <c r="G106" i="1" l="1"/>
  <c r="G107" i="1" s="1"/>
  <c r="G112" i="1"/>
  <c r="G113" i="1" s="1"/>
  <c r="G30" i="1"/>
  <c r="G28" i="1"/>
  <c r="C124" i="3"/>
  <c r="C151" i="3"/>
  <c r="C199" i="3"/>
  <c r="A202" i="3"/>
  <c r="B201" i="3"/>
  <c r="D200" i="3"/>
  <c r="F200" i="3"/>
  <c r="E200" i="3"/>
  <c r="E152" i="3"/>
  <c r="D152" i="3"/>
  <c r="F152" i="3"/>
  <c r="A154" i="3"/>
  <c r="B153" i="3"/>
  <c r="A127" i="3"/>
  <c r="B126" i="3"/>
  <c r="D125" i="3"/>
  <c r="F125" i="3"/>
  <c r="E125" i="3"/>
  <c r="A31" i="1" l="1"/>
  <c r="B31" i="1" s="1"/>
  <c r="J31" i="1" s="1"/>
  <c r="G32" i="1"/>
  <c r="A32" i="1" s="1"/>
  <c r="G102" i="1"/>
  <c r="G108" i="1"/>
  <c r="M30" i="1"/>
  <c r="G34" i="1"/>
  <c r="G40" i="1" s="1"/>
  <c r="M40" i="1" s="1"/>
  <c r="I30" i="1"/>
  <c r="K30" i="1"/>
  <c r="C152" i="3"/>
  <c r="C125" i="3"/>
  <c r="C200" i="3"/>
  <c r="D201" i="3"/>
  <c r="F201" i="3"/>
  <c r="E201" i="3"/>
  <c r="A203" i="3"/>
  <c r="B202" i="3"/>
  <c r="F153" i="3"/>
  <c r="E153" i="3"/>
  <c r="D153" i="3"/>
  <c r="B154" i="3"/>
  <c r="A155" i="3"/>
  <c r="A128" i="3"/>
  <c r="B127" i="3"/>
  <c r="F126" i="3"/>
  <c r="E126" i="3"/>
  <c r="D126" i="3"/>
  <c r="G38" i="1" l="1"/>
  <c r="M38" i="1" s="1"/>
  <c r="G39" i="1"/>
  <c r="M39" i="1" s="1"/>
  <c r="G37" i="1"/>
  <c r="G35" i="1"/>
  <c r="K34" i="1"/>
  <c r="G36" i="1"/>
  <c r="G41" i="1"/>
  <c r="I34" i="1"/>
  <c r="B32" i="1"/>
  <c r="J33" i="1" s="1"/>
  <c r="G110" i="1"/>
  <c r="A111" i="1" s="1"/>
  <c r="A109" i="1"/>
  <c r="G104" i="1"/>
  <c r="A105" i="1" s="1"/>
  <c r="B105" i="1" s="1"/>
  <c r="J105" i="1" s="1"/>
  <c r="A103" i="1"/>
  <c r="C31" i="1"/>
  <c r="I31" i="1" s="1"/>
  <c r="G69" i="1"/>
  <c r="G43" i="1"/>
  <c r="K43" i="1" s="1"/>
  <c r="C201" i="3"/>
  <c r="C153" i="3"/>
  <c r="C126" i="3"/>
  <c r="F202" i="3"/>
  <c r="E202" i="3"/>
  <c r="D202" i="3"/>
  <c r="B203" i="3"/>
  <c r="A204" i="3"/>
  <c r="B155" i="3"/>
  <c r="A156" i="3"/>
  <c r="D154" i="3"/>
  <c r="F154" i="3"/>
  <c r="E154" i="3"/>
  <c r="B128" i="3"/>
  <c r="A129" i="3"/>
  <c r="F127" i="3"/>
  <c r="E127" i="3"/>
  <c r="D127" i="3"/>
  <c r="I43" i="1" l="1"/>
  <c r="I52" i="1" s="1"/>
  <c r="K52" i="1" s="1"/>
  <c r="M52" i="1" s="1"/>
  <c r="G47" i="1"/>
  <c r="G49" i="1"/>
  <c r="I49" i="1" s="1"/>
  <c r="G48" i="1"/>
  <c r="G46" i="1"/>
  <c r="I46" i="1" s="1"/>
  <c r="G44" i="1"/>
  <c r="G45" i="1"/>
  <c r="G50" i="1"/>
  <c r="I39" i="1"/>
  <c r="K39" i="1"/>
  <c r="I38" i="1"/>
  <c r="K38" i="1"/>
  <c r="K37" i="1"/>
  <c r="I37" i="1"/>
  <c r="K35" i="1"/>
  <c r="I35" i="1"/>
  <c r="I36" i="1"/>
  <c r="K36" i="1"/>
  <c r="C32" i="1"/>
  <c r="I33" i="1" s="1"/>
  <c r="B111" i="1"/>
  <c r="J111" i="1" s="1"/>
  <c r="B109" i="1"/>
  <c r="J109" i="1" s="1"/>
  <c r="B103" i="1"/>
  <c r="J103" i="1" s="1"/>
  <c r="C105" i="1"/>
  <c r="I105" i="1" s="1"/>
  <c r="G71" i="1"/>
  <c r="G72" i="1"/>
  <c r="G52" i="1"/>
  <c r="G70" i="1"/>
  <c r="G67" i="1"/>
  <c r="C127" i="3"/>
  <c r="C202" i="3"/>
  <c r="C154" i="3"/>
  <c r="A205" i="3"/>
  <c r="B204" i="3"/>
  <c r="E203" i="3"/>
  <c r="D203" i="3"/>
  <c r="F203" i="3"/>
  <c r="A157" i="3"/>
  <c r="B156" i="3"/>
  <c r="F155" i="3"/>
  <c r="E155" i="3"/>
  <c r="D155" i="3"/>
  <c r="A130" i="3"/>
  <c r="B129" i="3"/>
  <c r="E128" i="3"/>
  <c r="D128" i="3"/>
  <c r="F128" i="3"/>
  <c r="K48" i="1" l="1"/>
  <c r="I48" i="1"/>
  <c r="I47" i="1"/>
  <c r="K47" i="1"/>
  <c r="I45" i="1"/>
  <c r="K45" i="1"/>
  <c r="I44" i="1"/>
  <c r="K44" i="1"/>
  <c r="I40" i="1"/>
  <c r="K40" i="1"/>
  <c r="C111" i="1"/>
  <c r="I111" i="1" s="1"/>
  <c r="C109" i="1"/>
  <c r="I109" i="1" s="1"/>
  <c r="C103" i="1"/>
  <c r="I103" i="1" s="1"/>
  <c r="G55" i="1"/>
  <c r="G59" i="1" s="1"/>
  <c r="G53" i="1"/>
  <c r="C128" i="3"/>
  <c r="C203" i="3"/>
  <c r="C155" i="3"/>
  <c r="E204" i="3"/>
  <c r="F204" i="3"/>
  <c r="D204" i="3"/>
  <c r="B205" i="3"/>
  <c r="A206" i="3"/>
  <c r="F156" i="3"/>
  <c r="E156" i="3"/>
  <c r="D156" i="3"/>
  <c r="B157" i="3"/>
  <c r="A158" i="3"/>
  <c r="F129" i="3"/>
  <c r="E129" i="3"/>
  <c r="D129" i="3"/>
  <c r="B130" i="3"/>
  <c r="A131" i="3"/>
  <c r="K55" i="1" l="1"/>
  <c r="I55" i="1"/>
  <c r="M55" i="1" s="1"/>
  <c r="G56" i="1"/>
  <c r="G57" i="1"/>
  <c r="G74" i="1" s="1"/>
  <c r="G73" i="1"/>
  <c r="G66" i="1"/>
  <c r="G81" i="1"/>
  <c r="G77" i="1"/>
  <c r="G64" i="1"/>
  <c r="G75" i="1"/>
  <c r="G65" i="1"/>
  <c r="G61" i="1"/>
  <c r="G60" i="1"/>
  <c r="C129" i="3"/>
  <c r="C204" i="3"/>
  <c r="C156" i="3"/>
  <c r="A207" i="3"/>
  <c r="B206" i="3"/>
  <c r="F205" i="3"/>
  <c r="E205" i="3"/>
  <c r="D205" i="3"/>
  <c r="A159" i="3"/>
  <c r="B158" i="3"/>
  <c r="D157" i="3"/>
  <c r="E157" i="3"/>
  <c r="F157" i="3"/>
  <c r="B131" i="3"/>
  <c r="A132" i="3"/>
  <c r="F130" i="3"/>
  <c r="E130" i="3"/>
  <c r="D130" i="3"/>
  <c r="G82" i="1" l="1"/>
  <c r="G83" i="1"/>
  <c r="G58" i="1"/>
  <c r="G62" i="1"/>
  <c r="G90" i="1" s="1"/>
  <c r="G91" i="1" s="1"/>
  <c r="G78" i="1"/>
  <c r="C205" i="3"/>
  <c r="C157" i="3"/>
  <c r="C130" i="3"/>
  <c r="E206" i="3"/>
  <c r="F206" i="3"/>
  <c r="D206" i="3"/>
  <c r="B207" i="3"/>
  <c r="A208" i="3"/>
  <c r="F158" i="3"/>
  <c r="E158" i="3"/>
  <c r="D158" i="3"/>
  <c r="A160" i="3"/>
  <c r="B159" i="3"/>
  <c r="A133" i="3"/>
  <c r="B132" i="3"/>
  <c r="F131" i="3"/>
  <c r="E131" i="3"/>
  <c r="D131" i="3"/>
  <c r="G80" i="1" l="1"/>
  <c r="G86" i="1"/>
  <c r="G87" i="1" s="1"/>
  <c r="G100" i="1" s="1"/>
  <c r="G88" i="1"/>
  <c r="G89" i="1" s="1"/>
  <c r="G101" i="1" s="1"/>
  <c r="G63" i="1"/>
  <c r="G79" i="1"/>
  <c r="C206" i="3"/>
  <c r="C158" i="3"/>
  <c r="C131" i="3"/>
  <c r="B208" i="3"/>
  <c r="A209" i="3"/>
  <c r="F207" i="3"/>
  <c r="D207" i="3"/>
  <c r="E207" i="3"/>
  <c r="F159" i="3"/>
  <c r="E159" i="3"/>
  <c r="D159" i="3"/>
  <c r="B160" i="3"/>
  <c r="A161" i="3"/>
  <c r="F132" i="3"/>
  <c r="E132" i="3"/>
  <c r="D132" i="3"/>
  <c r="B133" i="3"/>
  <c r="A134" i="3"/>
  <c r="G97" i="1" l="1"/>
  <c r="G99" i="1"/>
  <c r="G96" i="1"/>
  <c r="G98" i="1"/>
  <c r="G93" i="1"/>
  <c r="G95" i="1"/>
  <c r="G92" i="1"/>
  <c r="G94" i="1"/>
  <c r="C132" i="3"/>
  <c r="C159" i="3"/>
  <c r="C207" i="3"/>
  <c r="A210" i="3"/>
  <c r="B209" i="3"/>
  <c r="F208" i="3"/>
  <c r="E208" i="3"/>
  <c r="D208" i="3"/>
  <c r="A162" i="3"/>
  <c r="B161" i="3"/>
  <c r="E160" i="3"/>
  <c r="D160" i="3"/>
  <c r="F160" i="3"/>
  <c r="A135" i="3"/>
  <c r="B134" i="3"/>
  <c r="D133" i="3"/>
  <c r="F133" i="3"/>
  <c r="E133" i="3"/>
  <c r="C133" i="3" l="1"/>
  <c r="C208" i="3"/>
  <c r="C160" i="3"/>
  <c r="F209" i="3"/>
  <c r="D209" i="3"/>
  <c r="E209" i="3"/>
  <c r="A211" i="3"/>
  <c r="B210" i="3"/>
  <c r="F161" i="3"/>
  <c r="E161" i="3"/>
  <c r="D161" i="3"/>
  <c r="B162" i="3"/>
  <c r="A163" i="3"/>
  <c r="F134" i="3"/>
  <c r="E134" i="3"/>
  <c r="D134" i="3"/>
  <c r="A136" i="3"/>
  <c r="B135" i="3"/>
  <c r="C134" i="3" l="1"/>
  <c r="C161" i="3"/>
  <c r="C209" i="3"/>
  <c r="E210" i="3"/>
  <c r="D210" i="3"/>
  <c r="F210" i="3"/>
  <c r="A212" i="3"/>
  <c r="B211" i="3"/>
  <c r="A164" i="3"/>
  <c r="B163" i="3"/>
  <c r="F162" i="3"/>
  <c r="D162" i="3"/>
  <c r="E162" i="3"/>
  <c r="F135" i="3"/>
  <c r="E135" i="3"/>
  <c r="D135" i="3"/>
  <c r="B136" i="3"/>
  <c r="A137" i="3"/>
  <c r="C135" i="3" l="1"/>
  <c r="C210" i="3"/>
  <c r="C162" i="3"/>
  <c r="D211" i="3"/>
  <c r="F211" i="3"/>
  <c r="E211" i="3"/>
  <c r="A213" i="3"/>
  <c r="B212" i="3"/>
  <c r="F163" i="3"/>
  <c r="E163" i="3"/>
  <c r="D163" i="3"/>
  <c r="A165" i="3"/>
  <c r="B164" i="3"/>
  <c r="A138" i="3"/>
  <c r="B137" i="3"/>
  <c r="E136" i="3"/>
  <c r="D136" i="3"/>
  <c r="F136" i="3"/>
  <c r="C136" i="3" l="1"/>
  <c r="C211" i="3"/>
  <c r="C163" i="3"/>
  <c r="E212" i="3"/>
  <c r="F212" i="3"/>
  <c r="D212" i="3"/>
  <c r="A214" i="3"/>
  <c r="B213" i="3"/>
  <c r="F164" i="3"/>
  <c r="E164" i="3"/>
  <c r="D164" i="3"/>
  <c r="B165" i="3"/>
  <c r="A166" i="3"/>
  <c r="B138" i="3"/>
  <c r="A139" i="3"/>
  <c r="F137" i="3"/>
  <c r="E137" i="3"/>
  <c r="D137" i="3"/>
  <c r="C212" i="3" l="1"/>
  <c r="C164" i="3"/>
  <c r="C137" i="3"/>
  <c r="F213" i="3"/>
  <c r="E213" i="3"/>
  <c r="D213" i="3"/>
  <c r="B214" i="3"/>
  <c r="A215" i="3"/>
  <c r="A167" i="3"/>
  <c r="B166" i="3"/>
  <c r="D165" i="3"/>
  <c r="E165" i="3"/>
  <c r="F165" i="3"/>
  <c r="B139" i="3"/>
  <c r="A140" i="3"/>
  <c r="F138" i="3"/>
  <c r="E138" i="3"/>
  <c r="D138" i="3"/>
  <c r="C213" i="3" l="1"/>
  <c r="C165" i="3"/>
  <c r="C138" i="3"/>
  <c r="B215" i="3"/>
  <c r="A216" i="3"/>
  <c r="E214" i="3"/>
  <c r="F214" i="3"/>
  <c r="D214" i="3"/>
  <c r="B167" i="3"/>
  <c r="A168" i="3"/>
  <c r="F166" i="3"/>
  <c r="E166" i="3"/>
  <c r="D166" i="3"/>
  <c r="A141" i="3"/>
  <c r="B140" i="3"/>
  <c r="F139" i="3"/>
  <c r="E139" i="3"/>
  <c r="D139" i="3"/>
  <c r="C214" i="3" l="1"/>
  <c r="C166" i="3"/>
  <c r="C139" i="3"/>
  <c r="B216" i="3"/>
  <c r="A217" i="3"/>
  <c r="F215" i="3"/>
  <c r="D215" i="3"/>
  <c r="E215" i="3"/>
  <c r="F167" i="3"/>
  <c r="E167" i="3"/>
  <c r="D167" i="3"/>
  <c r="B168" i="3"/>
  <c r="A169" i="3"/>
  <c r="F140" i="3"/>
  <c r="E140" i="3"/>
  <c r="D140" i="3"/>
  <c r="B141" i="3"/>
  <c r="A142" i="3"/>
  <c r="C140" i="3" l="1"/>
  <c r="C215" i="3"/>
  <c r="C167" i="3"/>
  <c r="B217" i="3"/>
  <c r="A218" i="3"/>
  <c r="F216" i="3"/>
  <c r="E216" i="3"/>
  <c r="D216" i="3"/>
  <c r="A170" i="3"/>
  <c r="B169" i="3"/>
  <c r="E168" i="3"/>
  <c r="D168" i="3"/>
  <c r="F168" i="3"/>
  <c r="A143" i="3"/>
  <c r="B142" i="3"/>
  <c r="D141" i="3"/>
  <c r="F141" i="3"/>
  <c r="E141" i="3"/>
  <c r="C216" i="3" l="1"/>
  <c r="C141" i="3"/>
  <c r="C168" i="3"/>
  <c r="A219" i="3"/>
  <c r="B218" i="3"/>
  <c r="F217" i="3"/>
  <c r="D217" i="3"/>
  <c r="E217" i="3"/>
  <c r="B170" i="3"/>
  <c r="A171" i="3"/>
  <c r="F169" i="3"/>
  <c r="E169" i="3"/>
  <c r="D169" i="3"/>
  <c r="F142" i="3"/>
  <c r="E142" i="3"/>
  <c r="D142" i="3"/>
  <c r="A144" i="3"/>
  <c r="B143" i="3"/>
  <c r="C142" i="3" l="1"/>
  <c r="C217" i="3"/>
  <c r="C169" i="3"/>
  <c r="E218" i="3"/>
  <c r="D218" i="3"/>
  <c r="F218" i="3"/>
  <c r="A220" i="3"/>
  <c r="B219" i="3"/>
  <c r="B171" i="3"/>
  <c r="A172" i="3"/>
  <c r="F170" i="3"/>
  <c r="D170" i="3"/>
  <c r="E170" i="3"/>
  <c r="F143" i="3"/>
  <c r="E143" i="3"/>
  <c r="D143" i="3"/>
  <c r="B144" i="3"/>
  <c r="A145" i="3"/>
  <c r="C143" i="3" l="1"/>
  <c r="C218" i="3"/>
  <c r="C170" i="3"/>
  <c r="D219" i="3"/>
  <c r="F219" i="3"/>
  <c r="E219" i="3"/>
  <c r="A221" i="3"/>
  <c r="B220" i="3"/>
  <c r="A173" i="3"/>
  <c r="B172" i="3"/>
  <c r="F171" i="3"/>
  <c r="E171" i="3"/>
  <c r="D171" i="3"/>
  <c r="A146" i="3"/>
  <c r="B145" i="3"/>
  <c r="E144" i="3"/>
  <c r="D144" i="3"/>
  <c r="F144" i="3"/>
  <c r="C171" i="3" l="1"/>
  <c r="C144" i="3"/>
  <c r="C219" i="3"/>
  <c r="E220" i="3"/>
  <c r="D220" i="3"/>
  <c r="F220" i="3"/>
  <c r="A222" i="3"/>
  <c r="B221" i="3"/>
  <c r="B173" i="3"/>
  <c r="A174" i="3"/>
  <c r="F172" i="3"/>
  <c r="E172" i="3"/>
  <c r="D172" i="3"/>
  <c r="F145" i="3"/>
  <c r="E145" i="3"/>
  <c r="D145" i="3"/>
  <c r="B146" i="3"/>
  <c r="A147" i="3"/>
  <c r="B147" i="3" s="1"/>
  <c r="C172" i="3" l="1"/>
  <c r="C220" i="3"/>
  <c r="C145" i="3"/>
  <c r="F221" i="3"/>
  <c r="E221" i="3"/>
  <c r="D221" i="3"/>
  <c r="B222" i="3"/>
  <c r="A223" i="3"/>
  <c r="A175" i="3"/>
  <c r="B174" i="3"/>
  <c r="D173" i="3"/>
  <c r="E173" i="3"/>
  <c r="F173" i="3"/>
  <c r="F147" i="3"/>
  <c r="E147" i="3"/>
  <c r="D147" i="3"/>
  <c r="F146" i="3"/>
  <c r="E146" i="3"/>
  <c r="D146" i="3"/>
  <c r="C221" i="3" l="1"/>
  <c r="C147" i="3"/>
  <c r="C146" i="3"/>
  <c r="C173" i="3"/>
  <c r="B223" i="3"/>
  <c r="A224" i="3"/>
  <c r="E222" i="3"/>
  <c r="D222" i="3"/>
  <c r="F222" i="3"/>
  <c r="A176" i="3"/>
  <c r="B175" i="3"/>
  <c r="F174" i="3"/>
  <c r="E174" i="3"/>
  <c r="D174" i="3"/>
  <c r="C174" i="3" l="1"/>
  <c r="C222" i="3"/>
  <c r="B224" i="3"/>
  <c r="A225" i="3"/>
  <c r="F223" i="3"/>
  <c r="D223" i="3"/>
  <c r="E223" i="3"/>
  <c r="B176" i="3"/>
  <c r="A177" i="3"/>
  <c r="F175" i="3"/>
  <c r="E175" i="3"/>
  <c r="D175" i="3"/>
  <c r="C175" i="3" l="1"/>
  <c r="C223" i="3"/>
  <c r="F224" i="3"/>
  <c r="E224" i="3"/>
  <c r="D224" i="3"/>
  <c r="A226" i="3"/>
  <c r="B225" i="3"/>
  <c r="E176" i="3"/>
  <c r="D176" i="3"/>
  <c r="F176" i="3"/>
  <c r="A178" i="3"/>
  <c r="B177" i="3"/>
  <c r="C224" i="3" l="1"/>
  <c r="C176" i="3"/>
  <c r="F225" i="3"/>
  <c r="D225" i="3"/>
  <c r="E225" i="3"/>
  <c r="A227" i="3"/>
  <c r="B226" i="3"/>
  <c r="F177" i="3"/>
  <c r="E177" i="3"/>
  <c r="D177" i="3"/>
  <c r="B178" i="3"/>
  <c r="A179" i="3"/>
  <c r="C225" i="3" l="1"/>
  <c r="C177" i="3"/>
  <c r="E226" i="3"/>
  <c r="D226" i="3"/>
  <c r="F226" i="3"/>
  <c r="A228" i="3"/>
  <c r="B227" i="3"/>
  <c r="F178" i="3"/>
  <c r="D178" i="3"/>
  <c r="E178" i="3"/>
  <c r="A180" i="3"/>
  <c r="B179" i="3"/>
  <c r="C178" i="3" l="1"/>
  <c r="C226" i="3"/>
  <c r="D227" i="3"/>
  <c r="F227" i="3"/>
  <c r="E227" i="3"/>
  <c r="A229" i="3"/>
  <c r="B228" i="3"/>
  <c r="A181" i="3"/>
  <c r="B180" i="3"/>
  <c r="F179" i="3"/>
  <c r="E179" i="3"/>
  <c r="D179" i="3"/>
  <c r="C179" i="3" l="1"/>
  <c r="C227" i="3"/>
  <c r="E228" i="3"/>
  <c r="F228" i="3"/>
  <c r="D228" i="3"/>
  <c r="A230" i="3"/>
  <c r="B229" i="3"/>
  <c r="F180" i="3"/>
  <c r="E180" i="3"/>
  <c r="D180" i="3"/>
  <c r="B181" i="3"/>
  <c r="A182" i="3"/>
  <c r="C228" i="3" l="1"/>
  <c r="C180" i="3"/>
  <c r="F229" i="3"/>
  <c r="E229" i="3"/>
  <c r="D229" i="3"/>
  <c r="B230" i="3"/>
  <c r="A231" i="3"/>
  <c r="D181" i="3"/>
  <c r="F181" i="3"/>
  <c r="E181" i="3"/>
  <c r="A183" i="3"/>
  <c r="B182" i="3"/>
  <c r="C229" i="3" l="1"/>
  <c r="C181" i="3"/>
  <c r="E230" i="3"/>
  <c r="D230" i="3"/>
  <c r="F230" i="3"/>
  <c r="B231" i="3"/>
  <c r="A232" i="3"/>
  <c r="A184" i="3"/>
  <c r="B183" i="3"/>
  <c r="F182" i="3"/>
  <c r="E182" i="3"/>
  <c r="D182" i="3"/>
  <c r="C182" i="3" l="1"/>
  <c r="C230" i="3"/>
  <c r="B232" i="3"/>
  <c r="A233" i="3"/>
  <c r="F231" i="3"/>
  <c r="D231" i="3"/>
  <c r="E231" i="3"/>
  <c r="B184" i="3"/>
  <c r="A185" i="3"/>
  <c r="F183" i="3"/>
  <c r="E183" i="3"/>
  <c r="D183" i="3"/>
  <c r="C231" i="3" l="1"/>
  <c r="C183" i="3"/>
  <c r="B233" i="3"/>
  <c r="A234" i="3"/>
  <c r="F232" i="3"/>
  <c r="E232" i="3"/>
  <c r="D232" i="3"/>
  <c r="E184" i="3"/>
  <c r="D184" i="3"/>
  <c r="F184" i="3"/>
  <c r="A186" i="3"/>
  <c r="B185" i="3"/>
  <c r="C232" i="3" l="1"/>
  <c r="C184" i="3"/>
  <c r="A235" i="3"/>
  <c r="B234" i="3"/>
  <c r="F233" i="3"/>
  <c r="D233" i="3"/>
  <c r="E233" i="3"/>
  <c r="B186" i="3"/>
  <c r="A187" i="3"/>
  <c r="F185" i="3"/>
  <c r="E185" i="3"/>
  <c r="D185" i="3"/>
  <c r="C233" i="3" l="1"/>
  <c r="C185" i="3"/>
  <c r="E234" i="3"/>
  <c r="D234" i="3"/>
  <c r="F234" i="3"/>
  <c r="A236" i="3"/>
  <c r="B235" i="3"/>
  <c r="D186" i="3"/>
  <c r="F186" i="3"/>
  <c r="E186" i="3"/>
  <c r="B187" i="3"/>
  <c r="A188" i="3"/>
  <c r="C234" i="3" l="1"/>
  <c r="C186" i="3"/>
  <c r="D235" i="3"/>
  <c r="F235" i="3"/>
  <c r="E235" i="3"/>
  <c r="A237" i="3"/>
  <c r="B236" i="3"/>
  <c r="A189" i="3"/>
  <c r="B188" i="3"/>
  <c r="F187" i="3"/>
  <c r="E187" i="3"/>
  <c r="D187" i="3"/>
  <c r="C187" i="3" l="1"/>
  <c r="C235" i="3"/>
  <c r="E236" i="3"/>
  <c r="D236" i="3"/>
  <c r="F236" i="3"/>
  <c r="A238" i="3"/>
  <c r="B237" i="3"/>
  <c r="B189" i="3"/>
  <c r="A190" i="3"/>
  <c r="F188" i="3"/>
  <c r="E188" i="3"/>
  <c r="D188" i="3"/>
  <c r="C188" i="3" l="1"/>
  <c r="C236" i="3"/>
  <c r="F237" i="3"/>
  <c r="E237" i="3"/>
  <c r="D237" i="3"/>
  <c r="B238" i="3"/>
  <c r="A239" i="3"/>
  <c r="D189" i="3"/>
  <c r="E189" i="3"/>
  <c r="F189" i="3"/>
  <c r="A191" i="3"/>
  <c r="B190" i="3"/>
  <c r="C237" i="3" l="1"/>
  <c r="C189" i="3"/>
  <c r="B239" i="3"/>
  <c r="A240" i="3"/>
  <c r="E238" i="3"/>
  <c r="D238" i="3"/>
  <c r="F238" i="3"/>
  <c r="F190" i="3"/>
  <c r="E190" i="3"/>
  <c r="D190" i="3"/>
  <c r="B191" i="3"/>
  <c r="A192" i="3"/>
  <c r="C238" i="3" l="1"/>
  <c r="C190" i="3"/>
  <c r="B240" i="3"/>
  <c r="A241" i="3"/>
  <c r="F239" i="3"/>
  <c r="D239" i="3"/>
  <c r="E239" i="3"/>
  <c r="B192" i="3"/>
  <c r="A193" i="3"/>
  <c r="F191" i="3"/>
  <c r="E191" i="3"/>
  <c r="D191" i="3"/>
  <c r="C191" i="3" l="1"/>
  <c r="C239" i="3"/>
  <c r="A242" i="3"/>
  <c r="B241" i="3"/>
  <c r="F240" i="3"/>
  <c r="E240" i="3"/>
  <c r="D240" i="3"/>
  <c r="E192" i="3"/>
  <c r="D192" i="3"/>
  <c r="F192" i="3"/>
  <c r="A194" i="3"/>
  <c r="B193" i="3"/>
  <c r="C240" i="3" l="1"/>
  <c r="C192" i="3"/>
  <c r="F241" i="3"/>
  <c r="D241" i="3"/>
  <c r="E241" i="3"/>
  <c r="A243" i="3"/>
  <c r="B242" i="3"/>
  <c r="B194" i="3"/>
  <c r="A195" i="3"/>
  <c r="B195" i="3" s="1"/>
  <c r="F193" i="3"/>
  <c r="E193" i="3"/>
  <c r="D193" i="3"/>
  <c r="C193" i="3" l="1"/>
  <c r="C241" i="3"/>
  <c r="E242" i="3"/>
  <c r="D242" i="3"/>
  <c r="F242" i="3"/>
  <c r="A244" i="3"/>
  <c r="B243" i="3"/>
  <c r="F194" i="3"/>
  <c r="D194" i="3"/>
  <c r="E194" i="3"/>
  <c r="F195" i="3"/>
  <c r="E195" i="3"/>
  <c r="D195" i="3"/>
  <c r="C195" i="3" l="1"/>
  <c r="C194" i="3"/>
  <c r="C242" i="3"/>
  <c r="D243" i="3"/>
  <c r="F243" i="3"/>
  <c r="E243" i="3"/>
  <c r="A245" i="3"/>
  <c r="B244" i="3"/>
  <c r="C243" i="3" l="1"/>
  <c r="E244" i="3"/>
  <c r="F244" i="3"/>
  <c r="D244" i="3"/>
  <c r="A246" i="3"/>
  <c r="B245" i="3"/>
  <c r="C244" i="3" l="1"/>
  <c r="F245" i="3"/>
  <c r="E245" i="3"/>
  <c r="D245" i="3"/>
  <c r="B246" i="3"/>
  <c r="A247" i="3"/>
  <c r="C245" i="3" l="1"/>
  <c r="B247" i="3"/>
  <c r="A248" i="3"/>
  <c r="E246" i="3"/>
  <c r="F246" i="3"/>
  <c r="D246" i="3"/>
  <c r="C246" i="3" l="1"/>
  <c r="B248" i="3"/>
  <c r="A249" i="3"/>
  <c r="F247" i="3"/>
  <c r="D247" i="3"/>
  <c r="E247" i="3"/>
  <c r="C247" i="3" l="1"/>
  <c r="B249" i="3"/>
  <c r="A250" i="3"/>
  <c r="F248" i="3"/>
  <c r="E248" i="3"/>
  <c r="D248" i="3"/>
  <c r="C248" i="3" l="1"/>
  <c r="A251" i="3"/>
  <c r="B250" i="3"/>
  <c r="F249" i="3"/>
  <c r="D249" i="3"/>
  <c r="E249" i="3"/>
  <c r="C249" i="3" l="1"/>
  <c r="E250" i="3"/>
  <c r="D250" i="3"/>
  <c r="F250" i="3"/>
  <c r="A252" i="3"/>
  <c r="B251" i="3"/>
  <c r="C250" i="3" l="1"/>
  <c r="D251" i="3"/>
  <c r="F251" i="3"/>
  <c r="E251" i="3"/>
  <c r="A253" i="3"/>
  <c r="B252" i="3"/>
  <c r="C251" i="3" l="1"/>
  <c r="E252" i="3"/>
  <c r="D252" i="3"/>
  <c r="F252" i="3"/>
  <c r="A254" i="3"/>
  <c r="B253" i="3"/>
  <c r="C252" i="3" l="1"/>
  <c r="F253" i="3"/>
  <c r="E253" i="3"/>
  <c r="D253" i="3"/>
  <c r="B254" i="3"/>
  <c r="A255" i="3"/>
  <c r="C253" i="3" l="1"/>
  <c r="B255" i="3"/>
  <c r="A256" i="3"/>
  <c r="E254" i="3"/>
  <c r="D254" i="3"/>
  <c r="F254" i="3"/>
  <c r="C254" i="3" l="1"/>
  <c r="B256" i="3"/>
  <c r="A257" i="3"/>
  <c r="F255" i="3"/>
  <c r="D255" i="3"/>
  <c r="E255" i="3"/>
  <c r="C255" i="3" l="1"/>
  <c r="A258" i="3"/>
  <c r="B257" i="3"/>
  <c r="F256" i="3"/>
  <c r="E256" i="3"/>
  <c r="D256" i="3"/>
  <c r="C256" i="3" l="1"/>
  <c r="F257" i="3"/>
  <c r="D257" i="3"/>
  <c r="E257" i="3"/>
  <c r="A259" i="3"/>
  <c r="B258" i="3"/>
  <c r="C257" i="3" l="1"/>
  <c r="E258" i="3"/>
  <c r="D258" i="3"/>
  <c r="F258" i="3"/>
  <c r="A260" i="3"/>
  <c r="B259" i="3"/>
  <c r="C258" i="3" l="1"/>
  <c r="D259" i="3"/>
  <c r="F259" i="3"/>
  <c r="E259" i="3"/>
  <c r="A261" i="3"/>
  <c r="B260" i="3"/>
  <c r="C259" i="3" l="1"/>
  <c r="E260" i="3"/>
  <c r="F260" i="3"/>
  <c r="D260" i="3"/>
  <c r="A262" i="3"/>
  <c r="B261" i="3"/>
  <c r="C260" i="3" l="1"/>
  <c r="F261" i="3"/>
  <c r="E261" i="3"/>
  <c r="D261" i="3"/>
  <c r="B262" i="3"/>
  <c r="A263" i="3"/>
  <c r="C261" i="3" l="1"/>
  <c r="B263" i="3"/>
  <c r="A264" i="3"/>
  <c r="E262" i="3"/>
  <c r="D262" i="3"/>
  <c r="F262" i="3"/>
  <c r="C262" i="3" l="1"/>
  <c r="B264" i="3"/>
  <c r="A265" i="3"/>
  <c r="F263" i="3"/>
  <c r="D263" i="3"/>
  <c r="E263" i="3"/>
  <c r="C263" i="3" l="1"/>
  <c r="B265" i="3"/>
  <c r="A266" i="3"/>
  <c r="F264" i="3"/>
  <c r="E264" i="3"/>
  <c r="D264" i="3"/>
  <c r="C264" i="3" l="1"/>
  <c r="F265" i="3"/>
  <c r="D265" i="3"/>
  <c r="E265" i="3"/>
  <c r="A267" i="3"/>
  <c r="B266" i="3"/>
  <c r="C265" i="3" l="1"/>
  <c r="E266" i="3"/>
  <c r="D266" i="3"/>
  <c r="F266" i="3"/>
  <c r="A268" i="3"/>
  <c r="B267" i="3"/>
  <c r="C266" i="3" l="1"/>
  <c r="D267" i="3"/>
  <c r="F267" i="3"/>
  <c r="E267" i="3"/>
  <c r="A269" i="3"/>
  <c r="B268" i="3"/>
  <c r="C267" i="3" l="1"/>
  <c r="E268" i="3"/>
  <c r="D268" i="3"/>
  <c r="F268" i="3"/>
  <c r="A270" i="3"/>
  <c r="B269" i="3"/>
  <c r="C268" i="3" l="1"/>
  <c r="F269" i="3"/>
  <c r="E269" i="3"/>
  <c r="D269" i="3"/>
  <c r="B270" i="3"/>
  <c r="A271" i="3"/>
  <c r="C269" i="3" l="1"/>
  <c r="B271" i="3"/>
  <c r="A272" i="3"/>
  <c r="E270" i="3"/>
  <c r="D270" i="3"/>
  <c r="F270" i="3"/>
  <c r="C270" i="3" l="1"/>
  <c r="F271" i="3"/>
  <c r="D271" i="3"/>
  <c r="E271" i="3"/>
  <c r="B272" i="3"/>
  <c r="A273" i="3"/>
  <c r="C271" i="3" l="1"/>
  <c r="A274" i="3"/>
  <c r="B273" i="3"/>
  <c r="F272" i="3"/>
  <c r="E272" i="3"/>
  <c r="D272" i="3"/>
  <c r="C272" i="3" l="1"/>
  <c r="A275" i="3"/>
  <c r="B274" i="3"/>
  <c r="F273" i="3"/>
  <c r="D273" i="3"/>
  <c r="E273" i="3"/>
  <c r="C273" i="3" l="1"/>
  <c r="E274" i="3"/>
  <c r="D274" i="3"/>
  <c r="F274" i="3"/>
  <c r="A276" i="3"/>
  <c r="B275" i="3"/>
  <c r="C274" i="3" l="1"/>
  <c r="D275" i="3"/>
  <c r="F275" i="3"/>
  <c r="E275" i="3"/>
  <c r="A277" i="3"/>
  <c r="B276" i="3"/>
  <c r="C275" i="3" l="1"/>
  <c r="E276" i="3"/>
  <c r="F276" i="3"/>
  <c r="D276" i="3"/>
  <c r="A278" i="3"/>
  <c r="B277" i="3"/>
  <c r="C276" i="3" l="1"/>
  <c r="F277" i="3"/>
  <c r="E277" i="3"/>
  <c r="D277" i="3"/>
  <c r="B278" i="3"/>
  <c r="A279" i="3"/>
  <c r="C277" i="3" l="1"/>
  <c r="B279" i="3"/>
  <c r="A280" i="3"/>
  <c r="E278" i="3"/>
  <c r="F278" i="3"/>
  <c r="D278" i="3"/>
  <c r="C278" i="3" l="1"/>
  <c r="B280" i="3"/>
  <c r="A281" i="3"/>
  <c r="F279" i="3"/>
  <c r="D279" i="3"/>
  <c r="E279" i="3"/>
  <c r="C279" i="3" l="1"/>
  <c r="B281" i="3"/>
  <c r="A282" i="3"/>
  <c r="F280" i="3"/>
  <c r="E280" i="3"/>
  <c r="D280" i="3"/>
  <c r="C280" i="3" l="1"/>
  <c r="F281" i="3"/>
  <c r="D281" i="3"/>
  <c r="E281" i="3"/>
  <c r="A283" i="3"/>
  <c r="B282" i="3"/>
  <c r="C281" i="3" l="1"/>
  <c r="E282" i="3"/>
  <c r="D282" i="3"/>
  <c r="F282" i="3"/>
  <c r="B283" i="3"/>
  <c r="A284" i="3"/>
  <c r="C282" i="3" l="1"/>
  <c r="A285" i="3"/>
  <c r="B284" i="3"/>
  <c r="D283" i="3"/>
  <c r="E283" i="3"/>
  <c r="F283" i="3"/>
  <c r="C283" i="3" l="1"/>
  <c r="F284" i="3"/>
  <c r="E284" i="3"/>
  <c r="D284" i="3"/>
  <c r="B285" i="3"/>
  <c r="A286" i="3"/>
  <c r="C284" i="3" l="1"/>
  <c r="B286" i="3"/>
  <c r="A287" i="3"/>
  <c r="F285" i="3"/>
  <c r="E285" i="3"/>
  <c r="D285" i="3"/>
  <c r="C285" i="3" l="1"/>
  <c r="A288" i="3"/>
  <c r="B287" i="3"/>
  <c r="E286" i="3"/>
  <c r="D286" i="3"/>
  <c r="F286" i="3"/>
  <c r="C286" i="3" l="1"/>
  <c r="B288" i="3"/>
  <c r="A289" i="3"/>
  <c r="F287" i="3"/>
  <c r="D287" i="3"/>
  <c r="E287" i="3"/>
  <c r="C287" i="3" l="1"/>
  <c r="F288" i="3"/>
  <c r="E288" i="3"/>
  <c r="D288" i="3"/>
  <c r="B289" i="3"/>
  <c r="A290" i="3"/>
  <c r="C288" i="3" l="1"/>
  <c r="A291" i="3"/>
  <c r="B290" i="3"/>
  <c r="F289" i="3"/>
  <c r="E289" i="3"/>
  <c r="D289" i="3"/>
  <c r="C289" i="3" l="1"/>
  <c r="B291" i="3"/>
  <c r="A292" i="3"/>
  <c r="E290" i="3"/>
  <c r="D290" i="3"/>
  <c r="F290" i="3"/>
  <c r="C290" i="3" l="1"/>
  <c r="D291" i="3"/>
  <c r="F291" i="3"/>
  <c r="E291" i="3"/>
  <c r="A293" i="3"/>
  <c r="B292" i="3"/>
  <c r="C291" i="3" l="1"/>
  <c r="E292" i="3"/>
  <c r="F292" i="3"/>
  <c r="D292" i="3"/>
  <c r="B293" i="3"/>
  <c r="A294" i="3"/>
  <c r="C292" i="3" l="1"/>
  <c r="B294" i="3"/>
  <c r="A295" i="3"/>
  <c r="E293" i="3"/>
  <c r="D293" i="3"/>
  <c r="F293" i="3"/>
  <c r="C293" i="3" l="1"/>
  <c r="E294" i="3"/>
  <c r="F294" i="3"/>
  <c r="D294" i="3"/>
  <c r="B295" i="3"/>
  <c r="A296" i="3"/>
  <c r="C294" i="3" l="1"/>
  <c r="F295" i="3"/>
  <c r="E295" i="3"/>
  <c r="D295" i="3"/>
  <c r="B296" i="3"/>
  <c r="A297" i="3"/>
  <c r="C295" i="3" l="1"/>
  <c r="B297" i="3"/>
  <c r="A298" i="3"/>
  <c r="F296" i="3"/>
  <c r="D296" i="3"/>
  <c r="E296" i="3"/>
  <c r="C296" i="3" l="1"/>
  <c r="D297" i="3"/>
  <c r="F297" i="3"/>
  <c r="E297" i="3"/>
  <c r="A299" i="3"/>
  <c r="B298" i="3"/>
  <c r="C297" i="3" l="1"/>
  <c r="F298" i="3"/>
  <c r="D298" i="3"/>
  <c r="E298" i="3"/>
  <c r="A300" i="3"/>
  <c r="B299" i="3"/>
  <c r="C298" i="3" l="1"/>
  <c r="D299" i="3"/>
  <c r="E299" i="3"/>
  <c r="F299" i="3"/>
  <c r="A301" i="3"/>
  <c r="B300" i="3"/>
  <c r="C299" i="3" l="1"/>
  <c r="E300" i="3"/>
  <c r="D300" i="3"/>
  <c r="F300" i="3"/>
  <c r="A302" i="3"/>
  <c r="B301" i="3"/>
  <c r="C300" i="3" l="1"/>
  <c r="E301" i="3"/>
  <c r="F301" i="3"/>
  <c r="D301" i="3"/>
  <c r="B302" i="3"/>
  <c r="A303" i="3"/>
  <c r="C301" i="3" l="1"/>
  <c r="B303" i="3"/>
  <c r="A304" i="3"/>
  <c r="E302" i="3"/>
  <c r="F302" i="3"/>
  <c r="D302" i="3"/>
  <c r="C302" i="3" l="1"/>
  <c r="B304" i="3"/>
  <c r="A305" i="3"/>
  <c r="F303" i="3"/>
  <c r="E303" i="3"/>
  <c r="D303" i="3"/>
  <c r="C303" i="3" l="1"/>
  <c r="B305" i="3"/>
  <c r="A306" i="3"/>
  <c r="F304" i="3"/>
  <c r="D304" i="3"/>
  <c r="E304" i="3"/>
  <c r="C304" i="3" l="1"/>
  <c r="A307" i="3"/>
  <c r="B306" i="3"/>
  <c r="D305" i="3"/>
  <c r="F305" i="3"/>
  <c r="E305" i="3"/>
  <c r="C305" i="3" l="1"/>
  <c r="F306" i="3"/>
  <c r="D306" i="3"/>
  <c r="E306" i="3"/>
  <c r="A308" i="3"/>
  <c r="B307" i="3"/>
  <c r="C306" i="3" l="1"/>
  <c r="D307" i="3"/>
  <c r="E307" i="3"/>
  <c r="F307" i="3"/>
  <c r="A309" i="3"/>
  <c r="B308" i="3"/>
  <c r="C307" i="3" l="1"/>
  <c r="E308" i="3"/>
  <c r="D308" i="3"/>
  <c r="F308" i="3"/>
  <c r="A310" i="3"/>
  <c r="B309" i="3"/>
  <c r="C308" i="3" l="1"/>
  <c r="E309" i="3"/>
  <c r="F309" i="3"/>
  <c r="D309" i="3"/>
  <c r="B310" i="3"/>
  <c r="A311" i="3"/>
  <c r="C309" i="3" l="1"/>
  <c r="B311" i="3"/>
  <c r="A312" i="3"/>
  <c r="E310" i="3"/>
  <c r="F310" i="3"/>
  <c r="D310" i="3"/>
  <c r="C310" i="3" l="1"/>
  <c r="B312" i="3"/>
  <c r="A313" i="3"/>
  <c r="F311" i="3"/>
  <c r="E311" i="3"/>
  <c r="D311" i="3"/>
  <c r="C311" i="3" l="1"/>
  <c r="B313" i="3"/>
  <c r="A314" i="3"/>
  <c r="F312" i="3"/>
  <c r="D312" i="3"/>
  <c r="E312" i="3"/>
  <c r="C312" i="3" l="1"/>
  <c r="A315" i="3"/>
  <c r="B314" i="3"/>
  <c r="D313" i="3"/>
  <c r="F313" i="3"/>
  <c r="E313" i="3"/>
  <c r="C313" i="3" l="1"/>
  <c r="F314" i="3"/>
  <c r="D314" i="3"/>
  <c r="E314" i="3"/>
  <c r="A316" i="3"/>
  <c r="B315" i="3"/>
  <c r="C314" i="3" l="1"/>
  <c r="D315" i="3"/>
  <c r="E315" i="3"/>
  <c r="F315" i="3"/>
  <c r="A317" i="3"/>
  <c r="B316" i="3"/>
  <c r="C315" i="3" l="1"/>
  <c r="E316" i="3"/>
  <c r="D316" i="3"/>
  <c r="F316" i="3"/>
  <c r="A318" i="3"/>
  <c r="B317" i="3"/>
  <c r="C316" i="3" l="1"/>
  <c r="E317" i="3"/>
  <c r="F317" i="3"/>
  <c r="D317" i="3"/>
  <c r="B318" i="3"/>
  <c r="A319" i="3"/>
  <c r="C317" i="3" l="1"/>
  <c r="B319" i="3"/>
  <c r="A320" i="3"/>
  <c r="E318" i="3"/>
  <c r="F318" i="3"/>
  <c r="D318" i="3"/>
  <c r="C318" i="3" l="1"/>
  <c r="A321" i="3"/>
  <c r="B320" i="3"/>
  <c r="F319" i="3"/>
  <c r="E319" i="3"/>
  <c r="D319" i="3"/>
  <c r="C319" i="3" l="1"/>
  <c r="F320" i="3"/>
  <c r="D320" i="3"/>
  <c r="E320" i="3"/>
  <c r="B321" i="3"/>
  <c r="A322" i="3"/>
  <c r="C320" i="3" l="1"/>
  <c r="A323" i="3"/>
  <c r="B322" i="3"/>
  <c r="D321" i="3"/>
  <c r="F321" i="3"/>
  <c r="E321" i="3"/>
  <c r="C321" i="3" l="1"/>
  <c r="F322" i="3"/>
  <c r="E322" i="3"/>
  <c r="D322" i="3"/>
  <c r="A324" i="3"/>
  <c r="B323" i="3"/>
  <c r="C322" i="3" l="1"/>
  <c r="D323" i="3"/>
  <c r="F323" i="3"/>
  <c r="E323" i="3"/>
  <c r="B324" i="3"/>
  <c r="A325" i="3"/>
  <c r="C323" i="3" l="1"/>
  <c r="A326" i="3"/>
  <c r="B325" i="3"/>
  <c r="E324" i="3"/>
  <c r="D324" i="3"/>
  <c r="F324" i="3"/>
  <c r="C324" i="3" l="1"/>
  <c r="F325" i="3"/>
  <c r="E325" i="3"/>
  <c r="D325" i="3"/>
  <c r="B326" i="3"/>
  <c r="A327" i="3"/>
  <c r="C325" i="3" l="1"/>
  <c r="B327" i="3"/>
  <c r="A328" i="3"/>
  <c r="E326" i="3"/>
  <c r="F326" i="3"/>
  <c r="D326" i="3"/>
  <c r="C326" i="3" l="1"/>
  <c r="A329" i="3"/>
  <c r="B328" i="3"/>
  <c r="F327" i="3"/>
  <c r="E327" i="3"/>
  <c r="D327" i="3"/>
  <c r="C327" i="3" l="1"/>
  <c r="F328" i="3"/>
  <c r="E328" i="3"/>
  <c r="D328" i="3"/>
  <c r="B329" i="3"/>
  <c r="A330" i="3"/>
  <c r="C328" i="3" l="1"/>
  <c r="D329" i="3"/>
  <c r="F329" i="3"/>
  <c r="E329" i="3"/>
  <c r="A331" i="3"/>
  <c r="B330" i="3"/>
  <c r="C329" i="3" l="1"/>
  <c r="F330" i="3"/>
  <c r="E330" i="3"/>
  <c r="D330" i="3"/>
  <c r="A332" i="3"/>
  <c r="B331" i="3"/>
  <c r="C330" i="3" l="1"/>
  <c r="D331" i="3"/>
  <c r="E331" i="3"/>
  <c r="F331" i="3"/>
  <c r="B332" i="3"/>
  <c r="A333" i="3"/>
  <c r="C331" i="3" l="1"/>
  <c r="E332" i="3"/>
  <c r="D332" i="3"/>
  <c r="F332" i="3"/>
  <c r="A334" i="3"/>
  <c r="B333" i="3"/>
  <c r="C332" i="3" l="1"/>
  <c r="B334" i="3"/>
  <c r="A335" i="3"/>
  <c r="F333" i="3"/>
  <c r="E333" i="3"/>
  <c r="D333" i="3"/>
  <c r="C333" i="3" l="1"/>
  <c r="B335" i="3"/>
  <c r="A336" i="3"/>
  <c r="E334" i="3"/>
  <c r="F334" i="3"/>
  <c r="D334" i="3"/>
  <c r="C334" i="3" l="1"/>
  <c r="A337" i="3"/>
  <c r="B336" i="3"/>
  <c r="F335" i="3"/>
  <c r="E335" i="3"/>
  <c r="D335" i="3"/>
  <c r="C335" i="3" l="1"/>
  <c r="F336" i="3"/>
  <c r="E336" i="3"/>
  <c r="D336" i="3"/>
  <c r="B337" i="3"/>
  <c r="A338" i="3"/>
  <c r="C336" i="3" l="1"/>
  <c r="A339" i="3"/>
  <c r="B338" i="3"/>
  <c r="D337" i="3"/>
  <c r="F337" i="3"/>
  <c r="E337" i="3"/>
  <c r="C337" i="3" l="1"/>
  <c r="F338" i="3"/>
  <c r="E338" i="3"/>
  <c r="D338" i="3"/>
  <c r="A340" i="3"/>
  <c r="B339" i="3"/>
  <c r="C338" i="3" l="1"/>
  <c r="D339" i="3"/>
  <c r="E339" i="3"/>
  <c r="F339" i="3"/>
  <c r="B340" i="3"/>
  <c r="A341" i="3"/>
  <c r="C339" i="3" l="1"/>
  <c r="E340" i="3"/>
  <c r="D340" i="3"/>
  <c r="F340" i="3"/>
  <c r="A342" i="3"/>
  <c r="B341" i="3"/>
  <c r="C340" i="3" l="1"/>
  <c r="F341" i="3"/>
  <c r="E341" i="3"/>
  <c r="D341" i="3"/>
  <c r="B342" i="3"/>
  <c r="A343" i="3"/>
  <c r="C341" i="3" l="1"/>
  <c r="B343" i="3"/>
  <c r="A344" i="3"/>
  <c r="E342" i="3"/>
  <c r="F342" i="3"/>
  <c r="D342" i="3"/>
  <c r="C342" i="3" l="1"/>
  <c r="A345" i="3"/>
  <c r="B344" i="3"/>
  <c r="F343" i="3"/>
  <c r="E343" i="3"/>
  <c r="D343" i="3"/>
  <c r="C343" i="3" l="1"/>
  <c r="F344" i="3"/>
  <c r="E344" i="3"/>
  <c r="D344" i="3"/>
  <c r="B345" i="3"/>
  <c r="A346" i="3"/>
  <c r="C344" i="3" l="1"/>
  <c r="A347" i="3"/>
  <c r="B346" i="3"/>
  <c r="D345" i="3"/>
  <c r="F345" i="3"/>
  <c r="E345" i="3"/>
  <c r="C345" i="3" l="1"/>
  <c r="F346" i="3"/>
  <c r="E346" i="3"/>
  <c r="D346" i="3"/>
  <c r="A348" i="3"/>
  <c r="B347" i="3"/>
  <c r="C346" i="3" l="1"/>
  <c r="D347" i="3"/>
  <c r="F347" i="3"/>
  <c r="E347" i="3"/>
  <c r="B348" i="3"/>
  <c r="A349" i="3"/>
  <c r="C347" i="3" l="1"/>
  <c r="A350" i="3"/>
  <c r="B349" i="3"/>
  <c r="E348" i="3"/>
  <c r="D348" i="3"/>
  <c r="F348" i="3"/>
  <c r="C348" i="3" l="1"/>
  <c r="F349" i="3"/>
  <c r="E349" i="3"/>
  <c r="D349" i="3"/>
  <c r="B350" i="3"/>
  <c r="A351" i="3"/>
  <c r="C349" i="3" l="1"/>
  <c r="E350" i="3"/>
  <c r="D350" i="3"/>
  <c r="F350" i="3"/>
  <c r="B351" i="3"/>
  <c r="A352" i="3"/>
  <c r="C350" i="3" l="1"/>
  <c r="F351" i="3"/>
  <c r="E351" i="3"/>
  <c r="D351" i="3"/>
  <c r="A353" i="3"/>
  <c r="B352" i="3"/>
  <c r="C351" i="3" l="1"/>
  <c r="F352" i="3"/>
  <c r="D352" i="3"/>
  <c r="E352" i="3"/>
  <c r="B353" i="3"/>
  <c r="A354" i="3"/>
  <c r="C352" i="3" l="1"/>
  <c r="D353" i="3"/>
  <c r="F353" i="3"/>
  <c r="E353" i="3"/>
  <c r="A355" i="3"/>
  <c r="B354" i="3"/>
  <c r="C353" i="3" l="1"/>
  <c r="F354" i="3"/>
  <c r="E354" i="3"/>
  <c r="D354" i="3"/>
  <c r="A356" i="3"/>
  <c r="B355" i="3"/>
  <c r="C354" i="3" l="1"/>
  <c r="B356" i="3"/>
  <c r="A357" i="3"/>
  <c r="D355" i="3"/>
  <c r="F355" i="3"/>
  <c r="E355" i="3"/>
  <c r="C355" i="3" l="1"/>
  <c r="A358" i="3"/>
  <c r="B357" i="3"/>
  <c r="E356" i="3"/>
  <c r="D356" i="3"/>
  <c r="F356" i="3"/>
  <c r="C356" i="3" l="1"/>
  <c r="F357" i="3"/>
  <c r="E357" i="3"/>
  <c r="D357" i="3"/>
  <c r="B358" i="3"/>
  <c r="A359" i="3"/>
  <c r="C357" i="3" l="1"/>
  <c r="B359" i="3"/>
  <c r="A360" i="3"/>
  <c r="E358" i="3"/>
  <c r="F358" i="3"/>
  <c r="D358" i="3"/>
  <c r="C358" i="3" l="1"/>
  <c r="A361" i="3"/>
  <c r="B360" i="3"/>
  <c r="F359" i="3"/>
  <c r="E359" i="3"/>
  <c r="D359" i="3"/>
  <c r="C359" i="3" l="1"/>
  <c r="F360" i="3"/>
  <c r="E360" i="3"/>
  <c r="D360" i="3"/>
  <c r="B361" i="3"/>
  <c r="A362" i="3"/>
  <c r="C360" i="3" l="1"/>
  <c r="A363" i="3"/>
  <c r="B362" i="3"/>
  <c r="D361" i="3"/>
  <c r="F361" i="3"/>
  <c r="E361" i="3"/>
  <c r="C361" i="3" l="1"/>
  <c r="F362" i="3"/>
  <c r="E362" i="3"/>
  <c r="D362" i="3"/>
  <c r="A364" i="3"/>
  <c r="B363" i="3"/>
  <c r="C362" i="3" l="1"/>
  <c r="D363" i="3"/>
  <c r="F363" i="3"/>
  <c r="E363" i="3"/>
  <c r="B364" i="3"/>
  <c r="A365" i="3"/>
  <c r="C363" i="3" l="1"/>
  <c r="A366" i="3"/>
  <c r="B365" i="3"/>
  <c r="E364" i="3"/>
  <c r="D364" i="3"/>
  <c r="F364" i="3"/>
  <c r="C364" i="3" l="1"/>
  <c r="F365" i="3"/>
  <c r="E365" i="3"/>
  <c r="D365" i="3"/>
  <c r="B366" i="3"/>
  <c r="A367" i="3"/>
  <c r="C365" i="3" l="1"/>
  <c r="E366" i="3"/>
  <c r="F366" i="3"/>
  <c r="D366" i="3"/>
  <c r="B367" i="3"/>
  <c r="A368" i="3"/>
  <c r="C366" i="3" l="1"/>
  <c r="A369" i="3"/>
  <c r="B368" i="3"/>
  <c r="F367" i="3"/>
  <c r="E367" i="3"/>
  <c r="D367" i="3"/>
  <c r="C367" i="3" l="1"/>
  <c r="F368" i="3"/>
  <c r="E368" i="3"/>
  <c r="D368" i="3"/>
  <c r="B369" i="3"/>
  <c r="A370" i="3"/>
  <c r="C368" i="3" l="1"/>
  <c r="D369" i="3"/>
  <c r="F369" i="3"/>
  <c r="E369" i="3"/>
  <c r="A371" i="3"/>
  <c r="B370" i="3"/>
  <c r="C369" i="3" l="1"/>
  <c r="F370" i="3"/>
  <c r="E370" i="3"/>
  <c r="D370" i="3"/>
  <c r="A372" i="3"/>
  <c r="B371" i="3"/>
  <c r="C370" i="3" l="1"/>
  <c r="D371" i="3"/>
  <c r="E371" i="3"/>
  <c r="F371" i="3"/>
  <c r="B372" i="3"/>
  <c r="A373" i="3"/>
  <c r="C371" i="3" l="1"/>
  <c r="A374" i="3"/>
  <c r="B373" i="3"/>
  <c r="E372" i="3"/>
  <c r="D372" i="3"/>
  <c r="F372" i="3"/>
  <c r="C372" i="3" l="1"/>
  <c r="F373" i="3"/>
  <c r="E373" i="3"/>
  <c r="D373" i="3"/>
  <c r="B374" i="3"/>
  <c r="A375" i="3"/>
  <c r="C373" i="3" l="1"/>
  <c r="B375" i="3"/>
  <c r="A376" i="3"/>
  <c r="E374" i="3"/>
  <c r="F374" i="3"/>
  <c r="D374" i="3"/>
  <c r="C374" i="3" l="1"/>
  <c r="A377" i="3"/>
  <c r="B376" i="3"/>
  <c r="F375" i="3"/>
  <c r="E375" i="3"/>
  <c r="D375" i="3"/>
  <c r="C375" i="3" l="1"/>
  <c r="F376" i="3"/>
  <c r="E376" i="3"/>
  <c r="D376" i="3"/>
  <c r="B377" i="3"/>
  <c r="A378" i="3"/>
  <c r="C376" i="3" l="1"/>
  <c r="D377" i="3"/>
  <c r="F377" i="3"/>
  <c r="E377" i="3"/>
  <c r="A379" i="3"/>
  <c r="B378" i="3"/>
  <c r="C377" i="3" l="1"/>
  <c r="A380" i="3"/>
  <c r="B379" i="3"/>
  <c r="F378" i="3"/>
  <c r="E378" i="3"/>
  <c r="D378" i="3"/>
  <c r="C378" i="3" l="1"/>
  <c r="D379" i="3"/>
  <c r="F379" i="3"/>
  <c r="E379" i="3"/>
  <c r="B380" i="3"/>
  <c r="A381" i="3"/>
  <c r="C379" i="3" l="1"/>
  <c r="A382" i="3"/>
  <c r="B381" i="3"/>
  <c r="E380" i="3"/>
  <c r="D380" i="3"/>
  <c r="F380" i="3"/>
  <c r="C380" i="3" l="1"/>
  <c r="F381" i="3"/>
  <c r="E381" i="3"/>
  <c r="D381" i="3"/>
  <c r="B382" i="3"/>
  <c r="A383" i="3"/>
  <c r="C381" i="3" l="1"/>
  <c r="B383" i="3"/>
  <c r="A384" i="3"/>
  <c r="E382" i="3"/>
  <c r="F382" i="3"/>
  <c r="D382" i="3"/>
  <c r="C382" i="3" l="1"/>
  <c r="A385" i="3"/>
  <c r="B384" i="3"/>
  <c r="F383" i="3"/>
  <c r="E383" i="3"/>
  <c r="D383" i="3"/>
  <c r="C383" i="3" l="1"/>
  <c r="F384" i="3"/>
  <c r="E384" i="3"/>
  <c r="D384" i="3"/>
  <c r="B385" i="3"/>
  <c r="A386" i="3"/>
  <c r="C384" i="3" l="1"/>
  <c r="D385" i="3"/>
  <c r="F385" i="3"/>
  <c r="E385" i="3"/>
  <c r="A387" i="3"/>
  <c r="B386" i="3"/>
  <c r="C385" i="3" l="1"/>
  <c r="F386" i="3"/>
  <c r="E386" i="3"/>
  <c r="D386" i="3"/>
  <c r="A388" i="3"/>
  <c r="B387" i="3"/>
  <c r="C386" i="3" l="1"/>
  <c r="F387" i="3"/>
  <c r="D387" i="3"/>
  <c r="E387" i="3"/>
  <c r="B388" i="3"/>
  <c r="A389" i="3"/>
  <c r="C387" i="3" l="1"/>
  <c r="A390" i="3"/>
  <c r="B389" i="3"/>
  <c r="E388" i="3"/>
  <c r="D388" i="3"/>
  <c r="F388" i="3"/>
  <c r="C388" i="3" l="1"/>
  <c r="F389" i="3"/>
  <c r="E389" i="3"/>
  <c r="D389" i="3"/>
  <c r="B390" i="3"/>
  <c r="A391" i="3"/>
  <c r="C389" i="3" l="1"/>
  <c r="B391" i="3"/>
  <c r="A392" i="3"/>
  <c r="E390" i="3"/>
  <c r="F390" i="3"/>
  <c r="D390" i="3"/>
  <c r="C390" i="3" l="1"/>
  <c r="A393" i="3"/>
  <c r="B392" i="3"/>
  <c r="F391" i="3"/>
  <c r="E391" i="3"/>
  <c r="D391" i="3"/>
  <c r="C391" i="3" l="1"/>
  <c r="F392" i="3"/>
  <c r="E392" i="3"/>
  <c r="D392" i="3"/>
  <c r="B393" i="3"/>
  <c r="A394" i="3"/>
  <c r="C392" i="3" l="1"/>
  <c r="D393" i="3"/>
  <c r="F393" i="3"/>
  <c r="E393" i="3"/>
  <c r="A395" i="3"/>
  <c r="B394" i="3"/>
  <c r="C393" i="3" l="1"/>
  <c r="E394" i="3"/>
  <c r="F394" i="3"/>
  <c r="D394" i="3"/>
  <c r="B395" i="3"/>
  <c r="A396" i="3"/>
  <c r="C394" i="3" l="1"/>
  <c r="A397" i="3"/>
  <c r="B396" i="3"/>
  <c r="D395" i="3"/>
  <c r="E395" i="3"/>
  <c r="F395" i="3"/>
  <c r="C395" i="3" l="1"/>
  <c r="F396" i="3"/>
  <c r="E396" i="3"/>
  <c r="D396" i="3"/>
  <c r="A398" i="3"/>
  <c r="B397" i="3"/>
  <c r="C396" i="3" l="1"/>
  <c r="F397" i="3"/>
  <c r="D397" i="3"/>
  <c r="E397" i="3"/>
  <c r="B398" i="3"/>
  <c r="A399" i="3"/>
  <c r="C397" i="3" l="1"/>
  <c r="A400" i="3"/>
  <c r="B399" i="3"/>
  <c r="E398" i="3"/>
  <c r="D398" i="3"/>
  <c r="F398" i="3"/>
  <c r="C398" i="3" l="1"/>
  <c r="F399" i="3"/>
  <c r="E399" i="3"/>
  <c r="D399" i="3"/>
  <c r="B400" i="3"/>
  <c r="A401" i="3"/>
  <c r="C399" i="3" l="1"/>
  <c r="E400" i="3"/>
  <c r="F400" i="3"/>
  <c r="D400" i="3"/>
  <c r="B401" i="3"/>
  <c r="A402" i="3"/>
  <c r="C400" i="3" l="1"/>
  <c r="F401" i="3"/>
  <c r="E401" i="3"/>
  <c r="D401" i="3"/>
  <c r="A403" i="3"/>
  <c r="B402" i="3"/>
  <c r="C401" i="3" l="1"/>
  <c r="F402" i="3"/>
  <c r="E402" i="3"/>
  <c r="D402" i="3"/>
  <c r="B403" i="3"/>
  <c r="A404" i="3"/>
  <c r="C402" i="3" l="1"/>
  <c r="D403" i="3"/>
  <c r="F403" i="3"/>
  <c r="E403" i="3"/>
  <c r="A405" i="3"/>
  <c r="B404" i="3"/>
  <c r="C403" i="3" l="1"/>
  <c r="A406" i="3"/>
  <c r="B405" i="3"/>
  <c r="F404" i="3"/>
  <c r="E404" i="3"/>
  <c r="D404" i="3"/>
  <c r="C404" i="3" l="1"/>
  <c r="F405" i="3"/>
  <c r="D405" i="3"/>
  <c r="E405" i="3"/>
  <c r="B406" i="3"/>
  <c r="A407" i="3"/>
  <c r="C405" i="3" l="1"/>
  <c r="E406" i="3"/>
  <c r="D406" i="3"/>
  <c r="F406" i="3"/>
  <c r="A408" i="3"/>
  <c r="B407" i="3"/>
  <c r="C406" i="3" l="1"/>
  <c r="F407" i="3"/>
  <c r="E407" i="3"/>
  <c r="D407" i="3"/>
  <c r="B408" i="3"/>
  <c r="A409" i="3"/>
  <c r="C407" i="3" l="1"/>
  <c r="B409" i="3"/>
  <c r="A410" i="3"/>
  <c r="E408" i="3"/>
  <c r="F408" i="3"/>
  <c r="D408" i="3"/>
  <c r="C408" i="3" l="1"/>
  <c r="A411" i="3"/>
  <c r="B410" i="3"/>
  <c r="F409" i="3"/>
  <c r="E409" i="3"/>
  <c r="D409" i="3"/>
  <c r="C409" i="3" l="1"/>
  <c r="F410" i="3"/>
  <c r="E410" i="3"/>
  <c r="D410" i="3"/>
  <c r="B411" i="3"/>
  <c r="A412" i="3"/>
  <c r="C410" i="3" l="1"/>
  <c r="D411" i="3"/>
  <c r="F411" i="3"/>
  <c r="E411" i="3"/>
  <c r="A413" i="3"/>
  <c r="B412" i="3"/>
  <c r="C411" i="3" l="1"/>
  <c r="F412" i="3"/>
  <c r="E412" i="3"/>
  <c r="D412" i="3"/>
  <c r="A414" i="3"/>
  <c r="B413" i="3"/>
  <c r="C412" i="3" l="1"/>
  <c r="F413" i="3"/>
  <c r="D413" i="3"/>
  <c r="E413" i="3"/>
  <c r="B414" i="3"/>
  <c r="A415" i="3"/>
  <c r="C413" i="3" l="1"/>
  <c r="E414" i="3"/>
  <c r="D414" i="3"/>
  <c r="F414" i="3"/>
  <c r="A416" i="3"/>
  <c r="B415" i="3"/>
  <c r="C414" i="3" l="1"/>
  <c r="B416" i="3"/>
  <c r="A417" i="3"/>
  <c r="F415" i="3"/>
  <c r="E415" i="3"/>
  <c r="D415" i="3"/>
  <c r="C415" i="3" l="1"/>
  <c r="B417" i="3"/>
  <c r="A418" i="3"/>
  <c r="E416" i="3"/>
  <c r="F416" i="3"/>
  <c r="D416" i="3"/>
  <c r="C416" i="3" l="1"/>
  <c r="A419" i="3"/>
  <c r="B418" i="3"/>
  <c r="F417" i="3"/>
  <c r="E417" i="3"/>
  <c r="D417" i="3"/>
  <c r="C417" i="3" l="1"/>
  <c r="F418" i="3"/>
  <c r="E418" i="3"/>
  <c r="D418" i="3"/>
  <c r="B419" i="3"/>
  <c r="A420" i="3"/>
  <c r="C418" i="3" l="1"/>
  <c r="A421" i="3"/>
  <c r="B420" i="3"/>
  <c r="D419" i="3"/>
  <c r="F419" i="3"/>
  <c r="E419" i="3"/>
  <c r="C419" i="3" l="1"/>
  <c r="F420" i="3"/>
  <c r="E420" i="3"/>
  <c r="D420" i="3"/>
  <c r="A422" i="3"/>
  <c r="B421" i="3"/>
  <c r="C420" i="3" l="1"/>
  <c r="F421" i="3"/>
  <c r="D421" i="3"/>
  <c r="E421" i="3"/>
  <c r="B422" i="3"/>
  <c r="A423" i="3"/>
  <c r="C421" i="3" l="1"/>
  <c r="A424" i="3"/>
  <c r="B423" i="3"/>
  <c r="E422" i="3"/>
  <c r="D422" i="3"/>
  <c r="F422" i="3"/>
  <c r="C422" i="3" l="1"/>
  <c r="F423" i="3"/>
  <c r="E423" i="3"/>
  <c r="D423" i="3"/>
  <c r="B424" i="3"/>
  <c r="A425" i="3"/>
  <c r="C423" i="3" l="1"/>
  <c r="E424" i="3"/>
  <c r="F424" i="3"/>
  <c r="D424" i="3"/>
  <c r="B425" i="3"/>
  <c r="A426" i="3"/>
  <c r="C424" i="3" l="1"/>
  <c r="F425" i="3"/>
  <c r="E425" i="3"/>
  <c r="D425" i="3"/>
  <c r="A427" i="3"/>
  <c r="B426" i="3"/>
  <c r="C425" i="3" l="1"/>
  <c r="F426" i="3"/>
  <c r="E426" i="3"/>
  <c r="D426" i="3"/>
  <c r="B427" i="3"/>
  <c r="A428" i="3"/>
  <c r="C426" i="3" l="1"/>
  <c r="A429" i="3"/>
  <c r="B428" i="3"/>
  <c r="D427" i="3"/>
  <c r="F427" i="3"/>
  <c r="E427" i="3"/>
  <c r="C427" i="3" l="1"/>
  <c r="F428" i="3"/>
  <c r="E428" i="3"/>
  <c r="D428" i="3"/>
  <c r="A430" i="3"/>
  <c r="B429" i="3"/>
  <c r="C428" i="3" l="1"/>
  <c r="F429" i="3"/>
  <c r="D429" i="3"/>
  <c r="E429" i="3"/>
  <c r="B430" i="3"/>
  <c r="A431" i="3"/>
  <c r="C429" i="3" l="1"/>
  <c r="A432" i="3"/>
  <c r="B431" i="3"/>
  <c r="E430" i="3"/>
  <c r="D430" i="3"/>
  <c r="F430" i="3"/>
  <c r="C430" i="3" l="1"/>
  <c r="F431" i="3"/>
  <c r="E431" i="3"/>
  <c r="D431" i="3"/>
  <c r="B432" i="3"/>
  <c r="A433" i="3"/>
  <c r="C431" i="3" l="1"/>
  <c r="E432" i="3"/>
  <c r="F432" i="3"/>
  <c r="D432" i="3"/>
  <c r="B433" i="3"/>
  <c r="A434" i="3"/>
  <c r="C432" i="3" l="1"/>
  <c r="F433" i="3"/>
  <c r="E433" i="3"/>
  <c r="D433" i="3"/>
  <c r="A435" i="3"/>
  <c r="B434" i="3"/>
  <c r="C433" i="3" l="1"/>
  <c r="F434" i="3"/>
  <c r="E434" i="3"/>
  <c r="D434" i="3"/>
  <c r="B435" i="3"/>
  <c r="A436" i="3"/>
  <c r="C434" i="3" l="1"/>
  <c r="A437" i="3"/>
  <c r="B436" i="3"/>
  <c r="D435" i="3"/>
  <c r="F435" i="3"/>
  <c r="E435" i="3"/>
  <c r="C435" i="3" l="1"/>
  <c r="F436" i="3"/>
  <c r="E436" i="3"/>
  <c r="D436" i="3"/>
  <c r="A438" i="3"/>
  <c r="B437" i="3"/>
  <c r="C436" i="3" l="1"/>
  <c r="F437" i="3"/>
  <c r="D437" i="3"/>
  <c r="E437" i="3"/>
  <c r="B438" i="3"/>
  <c r="A439" i="3"/>
  <c r="C437" i="3" l="1"/>
  <c r="A440" i="3"/>
  <c r="B439" i="3"/>
  <c r="E438" i="3"/>
  <c r="D438" i="3"/>
  <c r="F438" i="3"/>
  <c r="C438" i="3" l="1"/>
  <c r="F439" i="3"/>
  <c r="E439" i="3"/>
  <c r="D439" i="3"/>
  <c r="B440" i="3"/>
  <c r="A441" i="3"/>
  <c r="C439" i="3" l="1"/>
  <c r="E440" i="3"/>
  <c r="F440" i="3"/>
  <c r="D440" i="3"/>
  <c r="B441" i="3"/>
  <c r="A442" i="3"/>
  <c r="C440" i="3" l="1"/>
  <c r="F441" i="3"/>
  <c r="E441" i="3"/>
  <c r="D441" i="3"/>
  <c r="A443" i="3"/>
  <c r="B442" i="3"/>
  <c r="C441" i="3" l="1"/>
  <c r="F442" i="3"/>
  <c r="E442" i="3"/>
  <c r="D442" i="3"/>
  <c r="B443" i="3"/>
  <c r="A444" i="3"/>
  <c r="C442" i="3" l="1"/>
  <c r="A445" i="3"/>
  <c r="B444" i="3"/>
  <c r="D443" i="3"/>
  <c r="F443" i="3"/>
  <c r="E443" i="3"/>
  <c r="C443" i="3" l="1"/>
  <c r="F444" i="3"/>
  <c r="E444" i="3"/>
  <c r="D444" i="3"/>
  <c r="A446" i="3"/>
  <c r="B445" i="3"/>
  <c r="C444" i="3" l="1"/>
  <c r="F445" i="3"/>
  <c r="D445" i="3"/>
  <c r="E445" i="3"/>
  <c r="B446" i="3"/>
  <c r="A447" i="3"/>
  <c r="C445" i="3" l="1"/>
  <c r="A448" i="3"/>
  <c r="B447" i="3"/>
  <c r="E446" i="3"/>
  <c r="D446" i="3"/>
  <c r="F446" i="3"/>
  <c r="C446" i="3" l="1"/>
  <c r="F447" i="3"/>
  <c r="E447" i="3"/>
  <c r="D447" i="3"/>
  <c r="B448" i="3"/>
  <c r="A449" i="3"/>
  <c r="C447" i="3" l="1"/>
  <c r="B449" i="3"/>
  <c r="A450" i="3"/>
  <c r="E448" i="3"/>
  <c r="F448" i="3"/>
  <c r="D448" i="3"/>
  <c r="C448" i="3" l="1"/>
  <c r="A451" i="3"/>
  <c r="B450" i="3"/>
  <c r="F449" i="3"/>
  <c r="E449" i="3"/>
  <c r="D449" i="3"/>
  <c r="C449" i="3" l="1"/>
  <c r="F450" i="3"/>
  <c r="E450" i="3"/>
  <c r="D450" i="3"/>
  <c r="B451" i="3"/>
  <c r="A452" i="3"/>
  <c r="C450" i="3" l="1"/>
  <c r="D451" i="3"/>
  <c r="F451" i="3"/>
  <c r="E451" i="3"/>
  <c r="A453" i="3"/>
  <c r="B452" i="3"/>
  <c r="C451" i="3" l="1"/>
  <c r="F452" i="3"/>
  <c r="E452" i="3"/>
  <c r="D452" i="3"/>
  <c r="A454" i="3"/>
  <c r="B453" i="3"/>
  <c r="C452" i="3" l="1"/>
  <c r="F453" i="3"/>
  <c r="D453" i="3"/>
  <c r="E453" i="3"/>
  <c r="B454" i="3"/>
  <c r="A455" i="3"/>
  <c r="C453" i="3" l="1"/>
  <c r="A456" i="3"/>
  <c r="B455" i="3"/>
  <c r="E454" i="3"/>
  <c r="D454" i="3"/>
  <c r="F454" i="3"/>
  <c r="C454" i="3" l="1"/>
  <c r="F455" i="3"/>
  <c r="E455" i="3"/>
  <c r="D455" i="3"/>
  <c r="B456" i="3"/>
  <c r="A457" i="3"/>
  <c r="C455" i="3" l="1"/>
  <c r="B457" i="3"/>
  <c r="A458" i="3"/>
  <c r="E456" i="3"/>
  <c r="F456" i="3"/>
  <c r="D456" i="3"/>
  <c r="C456" i="3" l="1"/>
  <c r="A459" i="3"/>
  <c r="B458" i="3"/>
  <c r="F457" i="3"/>
  <c r="E457" i="3"/>
  <c r="D457" i="3"/>
  <c r="C457" i="3" l="1"/>
  <c r="F458" i="3"/>
  <c r="E458" i="3"/>
  <c r="D458" i="3"/>
  <c r="B459" i="3"/>
  <c r="A460" i="3"/>
  <c r="C458" i="3" l="1"/>
  <c r="A461" i="3"/>
  <c r="B460" i="3"/>
  <c r="D459" i="3"/>
  <c r="F459" i="3"/>
  <c r="E459" i="3"/>
  <c r="C459" i="3" l="1"/>
  <c r="F460" i="3"/>
  <c r="E460" i="3"/>
  <c r="D460" i="3"/>
  <c r="A462" i="3"/>
  <c r="B461" i="3"/>
  <c r="C460" i="3" l="1"/>
  <c r="F461" i="3"/>
  <c r="D461" i="3"/>
  <c r="E461" i="3"/>
  <c r="B462" i="3"/>
  <c r="A463" i="3"/>
  <c r="C461" i="3" l="1"/>
  <c r="A464" i="3"/>
  <c r="B463" i="3"/>
  <c r="E462" i="3"/>
  <c r="D462" i="3"/>
  <c r="F462" i="3"/>
  <c r="C462" i="3" l="1"/>
  <c r="F463" i="3"/>
  <c r="E463" i="3"/>
  <c r="D463" i="3"/>
  <c r="B464" i="3"/>
  <c r="A465" i="3"/>
  <c r="C463" i="3" l="1"/>
  <c r="B465" i="3"/>
  <c r="A466" i="3"/>
  <c r="E464" i="3"/>
  <c r="F464" i="3"/>
  <c r="D464" i="3"/>
  <c r="C464" i="3" l="1"/>
  <c r="A467" i="3"/>
  <c r="B466" i="3"/>
  <c r="F465" i="3"/>
  <c r="E465" i="3"/>
  <c r="D465" i="3"/>
  <c r="C465" i="3" l="1"/>
  <c r="F466" i="3"/>
  <c r="E466" i="3"/>
  <c r="D466" i="3"/>
  <c r="B467" i="3"/>
  <c r="A468" i="3"/>
  <c r="C466" i="3" l="1"/>
  <c r="D467" i="3"/>
  <c r="F467" i="3"/>
  <c r="E467" i="3"/>
  <c r="A469" i="3"/>
  <c r="B468" i="3"/>
  <c r="C467" i="3" l="1"/>
  <c r="F468" i="3"/>
  <c r="E468" i="3"/>
  <c r="D468" i="3"/>
  <c r="A470" i="3"/>
  <c r="B469" i="3"/>
  <c r="C468" i="3" l="1"/>
  <c r="F469" i="3"/>
  <c r="D469" i="3"/>
  <c r="E469" i="3"/>
  <c r="B470" i="3"/>
  <c r="A471" i="3"/>
  <c r="C469" i="3" l="1"/>
  <c r="E470" i="3"/>
  <c r="D470" i="3"/>
  <c r="F470" i="3"/>
  <c r="A472" i="3"/>
  <c r="B471" i="3"/>
  <c r="C470" i="3" l="1"/>
  <c r="F471" i="3"/>
  <c r="E471" i="3"/>
  <c r="D471" i="3"/>
  <c r="B472" i="3"/>
  <c r="A473" i="3"/>
  <c r="C471" i="3" l="1"/>
  <c r="B473" i="3"/>
  <c r="A474" i="3"/>
  <c r="E472" i="3"/>
  <c r="F472" i="3"/>
  <c r="D472" i="3"/>
  <c r="C472" i="3" l="1"/>
  <c r="A475" i="3"/>
  <c r="B474" i="3"/>
  <c r="F473" i="3"/>
  <c r="E473" i="3"/>
  <c r="D473" i="3"/>
  <c r="C473" i="3" l="1"/>
  <c r="F474" i="3"/>
  <c r="E474" i="3"/>
  <c r="D474" i="3"/>
  <c r="B475" i="3"/>
  <c r="A476" i="3"/>
  <c r="C474" i="3" l="1"/>
  <c r="D475" i="3"/>
  <c r="F475" i="3"/>
  <c r="E475" i="3"/>
  <c r="A477" i="3"/>
  <c r="B476" i="3"/>
  <c r="C475" i="3" l="1"/>
  <c r="F476" i="3"/>
  <c r="E476" i="3"/>
  <c r="D476" i="3"/>
  <c r="A478" i="3"/>
  <c r="B477" i="3"/>
  <c r="C476" i="3" l="1"/>
  <c r="F477" i="3"/>
  <c r="D477" i="3"/>
  <c r="E477" i="3"/>
  <c r="B478" i="3"/>
  <c r="A479" i="3"/>
  <c r="C477" i="3" l="1"/>
  <c r="A480" i="3"/>
  <c r="B479" i="3"/>
  <c r="E478" i="3"/>
  <c r="D478" i="3"/>
  <c r="F478" i="3"/>
  <c r="C478" i="3" l="1"/>
  <c r="F479" i="3"/>
  <c r="E479" i="3"/>
  <c r="D479" i="3"/>
  <c r="B480" i="3"/>
  <c r="A481" i="3"/>
  <c r="C479" i="3" l="1"/>
  <c r="B481" i="3"/>
  <c r="A482" i="3"/>
  <c r="E480" i="3"/>
  <c r="F480" i="3"/>
  <c r="D480" i="3"/>
  <c r="C480" i="3" l="1"/>
  <c r="A483" i="3"/>
  <c r="B482" i="3"/>
  <c r="F481" i="3"/>
  <c r="E481" i="3"/>
  <c r="D481" i="3"/>
  <c r="C481" i="3" l="1"/>
  <c r="F482" i="3"/>
  <c r="E482" i="3"/>
  <c r="D482" i="3"/>
  <c r="B483" i="3"/>
  <c r="A484" i="3"/>
  <c r="C482" i="3" l="1"/>
  <c r="D483" i="3"/>
  <c r="F483" i="3"/>
  <c r="E483" i="3"/>
  <c r="A485" i="3"/>
  <c r="B484" i="3"/>
  <c r="C483" i="3" l="1"/>
  <c r="F484" i="3"/>
  <c r="E484" i="3"/>
  <c r="D484" i="3"/>
  <c r="A486" i="3"/>
  <c r="B485" i="3"/>
  <c r="C484" i="3" l="1"/>
  <c r="B486" i="3"/>
  <c r="A487" i="3"/>
  <c r="F485" i="3"/>
  <c r="D485" i="3"/>
  <c r="E485" i="3"/>
  <c r="C485" i="3" l="1"/>
  <c r="A488" i="3"/>
  <c r="B487" i="3"/>
  <c r="E486" i="3"/>
  <c r="D486" i="3"/>
  <c r="F486" i="3"/>
  <c r="C486" i="3" l="1"/>
  <c r="F487" i="3"/>
  <c r="E487" i="3"/>
  <c r="D487" i="3"/>
  <c r="B488" i="3"/>
  <c r="A489" i="3"/>
  <c r="C487" i="3" l="1"/>
  <c r="B489" i="3"/>
  <c r="A490" i="3"/>
  <c r="E488" i="3"/>
  <c r="F488" i="3"/>
  <c r="D488" i="3"/>
  <c r="C488" i="3" l="1"/>
  <c r="A491" i="3"/>
  <c r="B490" i="3"/>
  <c r="F489" i="3"/>
  <c r="E489" i="3"/>
  <c r="D489" i="3"/>
  <c r="C489" i="3" l="1"/>
  <c r="F490" i="3"/>
  <c r="E490" i="3"/>
  <c r="D490" i="3"/>
  <c r="B491" i="3"/>
  <c r="A492" i="3"/>
  <c r="C490" i="3" l="1"/>
  <c r="D491" i="3"/>
  <c r="F491" i="3"/>
  <c r="E491" i="3"/>
  <c r="A493" i="3"/>
  <c r="B492" i="3"/>
  <c r="C491" i="3" l="1"/>
  <c r="F492" i="3"/>
  <c r="E492" i="3"/>
  <c r="D492" i="3"/>
  <c r="A494" i="3"/>
  <c r="B493" i="3"/>
  <c r="C492" i="3" l="1"/>
  <c r="F493" i="3"/>
  <c r="D493" i="3"/>
  <c r="E493" i="3"/>
  <c r="B494" i="3"/>
  <c r="A495" i="3"/>
  <c r="C493" i="3" l="1"/>
  <c r="A496" i="3"/>
  <c r="B495" i="3"/>
  <c r="E494" i="3"/>
  <c r="D494" i="3"/>
  <c r="F494" i="3"/>
  <c r="C494" i="3" l="1"/>
  <c r="F495" i="3"/>
  <c r="E495" i="3"/>
  <c r="D495" i="3"/>
  <c r="B496" i="3"/>
  <c r="A497" i="3"/>
  <c r="C495" i="3" l="1"/>
  <c r="B497" i="3"/>
  <c r="A498" i="3"/>
  <c r="E496" i="3"/>
  <c r="F496" i="3"/>
  <c r="D496" i="3"/>
  <c r="C496" i="3" l="1"/>
  <c r="A499" i="3"/>
  <c r="B498" i="3"/>
  <c r="F497" i="3"/>
  <c r="E497" i="3"/>
  <c r="D497" i="3"/>
  <c r="C497" i="3" l="1"/>
  <c r="F498" i="3"/>
  <c r="E498" i="3"/>
  <c r="D498" i="3"/>
  <c r="B499" i="3"/>
  <c r="A500" i="3"/>
  <c r="C498" i="3" l="1"/>
  <c r="D499" i="3"/>
  <c r="F499" i="3"/>
  <c r="E499" i="3"/>
  <c r="A501" i="3"/>
  <c r="B500" i="3"/>
  <c r="C499" i="3" l="1"/>
  <c r="F500" i="3"/>
  <c r="E500" i="3"/>
  <c r="D500" i="3"/>
  <c r="A502" i="3"/>
  <c r="B501" i="3"/>
  <c r="C500" i="3" l="1"/>
  <c r="F501" i="3"/>
  <c r="D501" i="3"/>
  <c r="E501" i="3"/>
  <c r="B502" i="3"/>
  <c r="A503" i="3"/>
  <c r="C501" i="3" l="1"/>
  <c r="E502" i="3"/>
  <c r="D502" i="3"/>
  <c r="F502" i="3"/>
  <c r="A504" i="3"/>
  <c r="B503" i="3"/>
  <c r="C502" i="3" l="1"/>
  <c r="F503" i="3"/>
  <c r="E503" i="3"/>
  <c r="D503" i="3"/>
  <c r="B504" i="3"/>
  <c r="A505" i="3"/>
  <c r="C503" i="3" l="1"/>
  <c r="B505" i="3"/>
  <c r="A506" i="3"/>
  <c r="E504" i="3"/>
  <c r="F504" i="3"/>
  <c r="D504" i="3"/>
  <c r="C504" i="3" l="1"/>
  <c r="A507" i="3"/>
  <c r="B506" i="3"/>
  <c r="F505" i="3"/>
  <c r="E505" i="3"/>
  <c r="D505" i="3"/>
  <c r="C505" i="3" l="1"/>
  <c r="F506" i="3"/>
  <c r="E506" i="3"/>
  <c r="D506" i="3"/>
  <c r="B507" i="3"/>
  <c r="A508" i="3"/>
  <c r="C506" i="3" l="1"/>
  <c r="A509" i="3"/>
  <c r="B508" i="3"/>
  <c r="D507" i="3"/>
  <c r="F507" i="3"/>
  <c r="E507" i="3"/>
  <c r="C507" i="3" l="1"/>
  <c r="F508" i="3"/>
  <c r="E508" i="3"/>
  <c r="D508" i="3"/>
  <c r="A510" i="3"/>
  <c r="B509" i="3"/>
  <c r="C508" i="3" l="1"/>
  <c r="F509" i="3"/>
  <c r="D509" i="3"/>
  <c r="E509" i="3"/>
  <c r="B510" i="3"/>
  <c r="A511" i="3"/>
  <c r="C509" i="3" l="1"/>
  <c r="A512" i="3"/>
  <c r="B511" i="3"/>
  <c r="E510" i="3"/>
  <c r="D510" i="3"/>
  <c r="F510" i="3"/>
  <c r="C510" i="3" l="1"/>
  <c r="F511" i="3"/>
  <c r="E511" i="3"/>
  <c r="D511" i="3"/>
  <c r="B512" i="3"/>
  <c r="A513" i="3"/>
  <c r="C511" i="3" l="1"/>
  <c r="B513" i="3"/>
  <c r="E512" i="3"/>
  <c r="F512" i="3"/>
  <c r="D512" i="3"/>
  <c r="C512" i="3" l="1"/>
  <c r="F513" i="3"/>
  <c r="E513" i="3"/>
  <c r="D513" i="3"/>
  <c r="C513" i="3" l="1"/>
  <c r="F55" i="3"/>
  <c r="E55" i="3"/>
  <c r="B55" i="3"/>
  <c r="D55" i="3"/>
  <c r="C55" i="3"/>
</calcChain>
</file>

<file path=xl/sharedStrings.xml><?xml version="1.0" encoding="utf-8"?>
<sst xmlns="http://schemas.openxmlformats.org/spreadsheetml/2006/main" count="358" uniqueCount="235">
  <si>
    <t>Metrology</t>
  </si>
  <si>
    <t>Brand Mark</t>
  </si>
  <si>
    <t>day</t>
  </si>
  <si>
    <t>second</t>
  </si>
  <si>
    <t>minute</t>
  </si>
  <si>
    <t>hour</t>
  </si>
  <si>
    <t>os</t>
  </si>
  <si>
    <t>millisecond</t>
  </si>
  <si>
    <t>nil</t>
  </si>
  <si>
    <t>un</t>
  </si>
  <si>
    <t>bi</t>
  </si>
  <si>
    <t>tri</t>
  </si>
  <si>
    <t>quad</t>
  </si>
  <si>
    <t>pent</t>
  </si>
  <si>
    <t>hex</t>
  </si>
  <si>
    <t>sept</t>
  </si>
  <si>
    <t>oct</t>
  </si>
  <si>
    <t>enn</t>
  </si>
  <si>
    <t>dec</t>
  </si>
  <si>
    <t>lev</t>
  </si>
  <si>
    <t>zen</t>
  </si>
  <si>
    <t>Brand Prefix</t>
  </si>
  <si>
    <t>Radix</t>
  </si>
  <si>
    <t>Radix Syllable</t>
  </si>
  <si>
    <t>Positive Glue</t>
  </si>
  <si>
    <t>qua</t>
  </si>
  <si>
    <t>Negative Glue</t>
  </si>
  <si>
    <t>cia</t>
  </si>
  <si>
    <t>timel</t>
  </si>
  <si>
    <t>accelerel</t>
  </si>
  <si>
    <t>velocitel</t>
  </si>
  <si>
    <t>lengthel</t>
  </si>
  <si>
    <t>areanel</t>
  </si>
  <si>
    <t>volumel</t>
  </si>
  <si>
    <t>densitel</t>
  </si>
  <si>
    <t>massel</t>
  </si>
  <si>
    <t>RadixAbbrev</t>
  </si>
  <si>
    <t>m/s^2</t>
  </si>
  <si>
    <t>m/s</t>
  </si>
  <si>
    <t>ft/s</t>
  </si>
  <si>
    <t>km/h</t>
  </si>
  <si>
    <t>m</t>
  </si>
  <si>
    <t>ft</t>
  </si>
  <si>
    <t>ft^3</t>
  </si>
  <si>
    <t>in^3</t>
  </si>
  <si>
    <t>gallon</t>
  </si>
  <si>
    <t>kg</t>
  </si>
  <si>
    <t>forcel</t>
  </si>
  <si>
    <t>N</t>
  </si>
  <si>
    <t>momentumel</t>
  </si>
  <si>
    <t>metric tonne</t>
  </si>
  <si>
    <t>Choose timel</t>
  </si>
  <si>
    <t>USC Ton</t>
  </si>
  <si>
    <t>Time</t>
  </si>
  <si>
    <t>third</t>
  </si>
  <si>
    <t>microsecond</t>
  </si>
  <si>
    <t>nanosecond</t>
  </si>
  <si>
    <t>picosecond</t>
  </si>
  <si>
    <t>femtosecond</t>
  </si>
  <si>
    <t>USC pound</t>
  </si>
  <si>
    <t>energiel</t>
  </si>
  <si>
    <t>powerel</t>
  </si>
  <si>
    <t>Choose accelerel</t>
  </si>
  <si>
    <t>Velocity</t>
  </si>
  <si>
    <t>mi/h</t>
  </si>
  <si>
    <t>Gravity</t>
  </si>
  <si>
    <t>Vlos</t>
  </si>
  <si>
    <t>′velocitel</t>
  </si>
  <si>
    <t>1:Equatorial gravity</t>
  </si>
  <si>
    <t>2:Primel gravity</t>
  </si>
  <si>
    <t>3:Kode's average gravity</t>
  </si>
  <si>
    <t>4:Dan's average gravity</t>
  </si>
  <si>
    <t>5:Median lat gravity</t>
  </si>
  <si>
    <t>6:SI gravity</t>
  </si>
  <si>
    <t>7:Pendlebury Gee</t>
  </si>
  <si>
    <t>8:Polar gravity</t>
  </si>
  <si>
    <t>m/s²</t>
  </si>
  <si>
    <t>m²</t>
  </si>
  <si>
    <t>m³</t>
  </si>
  <si>
    <t>kg/m³</t>
  </si>
  <si>
    <t>kg·m/s</t>
  </si>
  <si>
    <t>Length</t>
  </si>
  <si>
    <t>foot</t>
  </si>
  <si>
    <t>inch</t>
  </si>
  <si>
    <t>kilometer</t>
  </si>
  <si>
    <t>mile</t>
  </si>
  <si>
    <t>Grafut</t>
  </si>
  <si>
    <t>′lengthel</t>
  </si>
  <si>
    <t>Precision</t>
  </si>
  <si>
    <t>ft/s²</t>
  </si>
  <si>
    <t>Area</t>
  </si>
  <si>
    <t>′areanel</t>
  </si>
  <si>
    <t>Surf</t>
  </si>
  <si>
    <t>foot²</t>
  </si>
  <si>
    <t>inch²</t>
  </si>
  <si>
    <t>kilometer²</t>
  </si>
  <si>
    <t>mile²</t>
  </si>
  <si>
    <t>acre</t>
  </si>
  <si>
    <t>yard</t>
  </si>
  <si>
    <t>J</t>
  </si>
  <si>
    <t>W</t>
  </si>
  <si>
    <t>influencel</t>
  </si>
  <si>
    <t>N·m²</t>
  </si>
  <si>
    <t>pressurel</t>
  </si>
  <si>
    <t>N/m²</t>
  </si>
  <si>
    <t>tensionel</t>
  </si>
  <si>
    <t>s</t>
  </si>
  <si>
    <t>intensitel</t>
  </si>
  <si>
    <t>W/m²</t>
  </si>
  <si>
    <t>N/m</t>
  </si>
  <si>
    <t>kineviscositel</t>
  </si>
  <si>
    <t>kg/m/s</t>
  </si>
  <si>
    <t>dynaviscositel</t>
  </si>
  <si>
    <t>m²/s</t>
  </si>
  <si>
    <t>actionel</t>
  </si>
  <si>
    <t>kg·m²/s</t>
  </si>
  <si>
    <t>frequenciel</t>
  </si>
  <si>
    <t>Hz</t>
  </si>
  <si>
    <t>radiel</t>
  </si>
  <si>
    <t>m/rad</t>
  </si>
  <si>
    <t>steradiel</t>
  </si>
  <si>
    <t>m²/sr</t>
  </si>
  <si>
    <t>radcia·velocitel</t>
  </si>
  <si>
    <t>rad/s</t>
  </si>
  <si>
    <t>radcia·accelerel</t>
  </si>
  <si>
    <t>rad/s²</t>
  </si>
  <si>
    <t>kg·m²/sr</t>
  </si>
  <si>
    <t>steradqua·massel</t>
  </si>
  <si>
    <t>radqua·momentumel</t>
  </si>
  <si>
    <t>kg·m²/s/rad</t>
  </si>
  <si>
    <t>radqua·forcel</t>
  </si>
  <si>
    <t>N·m/rad</t>
  </si>
  <si>
    <t>massic·heatabilitel</t>
  </si>
  <si>
    <t>J/K/kg</t>
  </si>
  <si>
    <t>heatabilitel</t>
  </si>
  <si>
    <t>J/K</t>
  </si>
  <si>
    <t>temperaturel</t>
  </si>
  <si>
    <t>K</t>
  </si>
  <si>
    <t>substancel</t>
  </si>
  <si>
    <t>mol</t>
  </si>
  <si>
    <t>lineic·</t>
  </si>
  <si>
    <t>1/m</t>
  </si>
  <si>
    <t>areic·</t>
  </si>
  <si>
    <t>1/m²</t>
  </si>
  <si>
    <t>volumic·</t>
  </si>
  <si>
    <t>1/m³</t>
  </si>
  <si>
    <t>massic·</t>
  </si>
  <si>
    <t>1/kg</t>
  </si>
  <si>
    <t>volumic·substancel</t>
  </si>
  <si>
    <t>massic·substancel</t>
  </si>
  <si>
    <t>electrel</t>
  </si>
  <si>
    <t>magnetel</t>
  </si>
  <si>
    <t>currentel</t>
  </si>
  <si>
    <t>alternationel</t>
  </si>
  <si>
    <t>impedancel</t>
  </si>
  <si>
    <t>lightspeed</t>
  </si>
  <si>
    <t>tau</t>
  </si>
  <si>
    <t>Ω</t>
  </si>
  <si>
    <t>A</t>
  </si>
  <si>
    <t>C</t>
  </si>
  <si>
    <t>A·m</t>
  </si>
  <si>
    <t>admittancel</t>
  </si>
  <si>
    <t>S</t>
  </si>
  <si>
    <t>A/s</t>
  </si>
  <si>
    <t>C/m²</t>
  </si>
  <si>
    <t>A/m</t>
  </si>
  <si>
    <t>electrodensel</t>
  </si>
  <si>
    <t>C/m³</t>
  </si>
  <si>
    <t>magnetodensel</t>
  </si>
  <si>
    <t>A/m²</t>
  </si>
  <si>
    <t>electric·</t>
  </si>
  <si>
    <t>1/C</t>
  </si>
  <si>
    <t>magnetic·</t>
  </si>
  <si>
    <t>1/A·m</t>
  </si>
  <si>
    <t>electric·forcel</t>
  </si>
  <si>
    <t>N/C</t>
  </si>
  <si>
    <t>magnetic·forcel</t>
  </si>
  <si>
    <t>T</t>
  </si>
  <si>
    <t>electric·potentiel</t>
  </si>
  <si>
    <t>magnetic·potentiel</t>
  </si>
  <si>
    <t>V</t>
  </si>
  <si>
    <t>Wb/m</t>
  </si>
  <si>
    <t>electric·influencel</t>
  </si>
  <si>
    <t>magnetic·influencel</t>
  </si>
  <si>
    <t>V·m</t>
  </si>
  <si>
    <t>Wb</t>
  </si>
  <si>
    <t>elastivitel</t>
  </si>
  <si>
    <t>m/F</t>
  </si>
  <si>
    <t>capacitivitel</t>
  </si>
  <si>
    <t>F/m</t>
  </si>
  <si>
    <t>elastancel</t>
  </si>
  <si>
    <t>1/F</t>
  </si>
  <si>
    <t>capacitancel</t>
  </si>
  <si>
    <t>F</t>
  </si>
  <si>
    <t>inductivitel</t>
  </si>
  <si>
    <t>H/m</t>
  </si>
  <si>
    <t>reluctivitel</t>
  </si>
  <si>
    <t>m/H</t>
  </si>
  <si>
    <t>inductancel</t>
  </si>
  <si>
    <t>H</t>
  </si>
  <si>
    <t>reluctancel</t>
  </si>
  <si>
    <t>1/H</t>
  </si>
  <si>
    <t>vacuum capacitivity</t>
  </si>
  <si>
    <t>s/m</t>
  </si>
  <si>
    <t>vacuum elastivity</t>
  </si>
  <si>
    <t>vacuum inductivity</t>
  </si>
  <si>
    <t>vacuum reluctivity</t>
  </si>
  <si>
    <t>pervelocitel</t>
  </si>
  <si>
    <t>perlightspeed</t>
  </si>
  <si>
    <t xml:space="preserve">mol/m³ </t>
  </si>
  <si>
    <t xml:space="preserve">mol/kg </t>
  </si>
  <si>
    <t>(molal)</t>
  </si>
  <si>
    <t>Choose water massic·heatabilitel</t>
  </si>
  <si>
    <t>electrizationel</t>
  </si>
  <si>
    <t>magnetizationel</t>
  </si>
  <si>
    <t>Dot</t>
  </si>
  <si>
    <t>·</t>
  </si>
  <si>
    <t>des</t>
  </si>
  <si>
    <t>tes</t>
  </si>
  <si>
    <t>sen</t>
  </si>
  <si>
    <t>vig</t>
  </si>
  <si>
    <t>yuk</t>
  </si>
  <si>
    <t>yard²</t>
  </si>
  <si>
    <t>Xing</t>
  </si>
  <si>
    <t>❂</t>
  </si>
  <si>
    <t>6:hexoscia·day</t>
  </si>
  <si>
    <t>Water massic·heatability</t>
  </si>
  <si>
    <t>1: 20 °C massic·heatability</t>
  </si>
  <si>
    <t>2: Thermochemical massic·heatability</t>
  </si>
  <si>
    <t>3: 15 °C massic·heatability</t>
  </si>
  <si>
    <t>4: Intl Steam Table massic·heatability</t>
  </si>
  <si>
    <t>5: Mean massic·heatability</t>
  </si>
  <si>
    <t>6: Primel massic·heatability</t>
  </si>
  <si>
    <t>7: 4 °C massic·heatability</t>
  </si>
  <si>
    <t>(millimolar)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</si>
</sst>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0.0000000000"/>
    <numFmt numFmtId="165" formatCode="0.00000000000"/>
    <numFmt numFmtId="166" formatCode="0.000000000000"/>
    <numFmt numFmtId="167" formatCode="0.000000000"/>
    <numFmt numFmtId="168" formatCode="0.0000000000000"/>
    <numFmt numFmtId="169" formatCode="0.00000000000000"/>
    <numFmt numFmtId="170" formatCode="0.000000000000000"/>
    <numFmt numFmtId="171" formatCode="0.0000000000000000"/>
    <numFmt numFmtId="172" formatCode="0.00000"/>
    <numFmt numFmtId="173" formatCode="0.000000"/>
    <numFmt numFmtId="174" formatCode="0.0000000"/>
    <numFmt numFmtId="175" formatCode="0.00000000"/>
    <numFmt numFmtId="176" formatCode="0.0000"/>
    <numFmt numFmtId="177" formatCode="0.0"/>
    <numFmt numFmtId="178" formatCode="0.000"/>
    <numFmt numFmtId="179" formatCode="0.00000000000E+00"/>
    <numFmt numFmtId="180" formatCode="0.0000000000000E+00"/>
    <numFmt numFmtId="181" formatCode="0.00000000000000E+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E+00"/>
  </numFmts>
  <fonts count="5">
    <font>
      <sz val="11"/>
      <color theme="1"/>
      <name val="Calibri"/>
      <family val="2"/>
      <scheme val="minor"/>
    </font>
    <font>
      <sz val="10"/>
      <color theme="1"/>
      <name val="Arial Unicode MS"/>
    </font>
    <font>
      <sz val="10"/>
      <color theme="1"/>
      <name val="Arial"/>
      <family val="2"/>
    </font>
    <font>
      <sz val="11"/>
      <color rgb="FF3A3A3A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2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79" fontId="0" fillId="0" borderId="0" xfId="0" applyNumberFormat="1" applyFont="1"/>
    <xf numFmtId="181" fontId="0" fillId="0" borderId="0" xfId="0" applyNumberFormat="1"/>
    <xf numFmtId="1" fontId="0" fillId="0" borderId="0" xfId="0" applyNumberFormat="1"/>
    <xf numFmtId="182" fontId="0" fillId="0" borderId="0" xfId="0" applyNumberFormat="1"/>
    <xf numFmtId="183" fontId="0" fillId="0" borderId="0" xfId="0" applyNumberFormat="1"/>
    <xf numFmtId="179" fontId="3" fillId="0" borderId="0" xfId="0" applyNumberFormat="1" applyFont="1"/>
    <xf numFmtId="16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66" fontId="2" fillId="0" borderId="0" xfId="0" applyNumberFormat="1" applyFont="1"/>
    <xf numFmtId="0" fontId="0" fillId="0" borderId="0" xfId="0" applyFont="1" applyAlignment="1">
      <alignment wrapText="1"/>
    </xf>
    <xf numFmtId="182" fontId="2" fillId="0" borderId="0" xfId="0" applyNumberFormat="1" applyFont="1"/>
    <xf numFmtId="184" fontId="0" fillId="0" borderId="0" xfId="0" applyNumberFormat="1"/>
    <xf numFmtId="185" fontId="0" fillId="0" borderId="0" xfId="0" applyNumberFormat="1"/>
    <xf numFmtId="0" fontId="0" fillId="0" borderId="0" xfId="0" applyAlignment="1">
      <alignment horizontal="right"/>
    </xf>
    <xf numFmtId="186" fontId="0" fillId="0" borderId="0" xfId="0" applyNumberFormat="1"/>
    <xf numFmtId="181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1F7D-637E-4370-887C-F899F6407A16}">
  <sheetPr codeName="Sheet1"/>
  <dimension ref="A1:S113"/>
  <sheetViews>
    <sheetView tabSelected="1" topLeftCell="D1" workbookViewId="0">
      <selection activeCell="I83" sqref="I83"/>
    </sheetView>
  </sheetViews>
  <sheetFormatPr defaultRowHeight="15"/>
  <cols>
    <col min="1" max="1" width="9.140625" hidden="1" customWidth="1"/>
    <col min="2" max="2" width="15.42578125" hidden="1" customWidth="1"/>
    <col min="3" max="3" width="9.140625" hidden="1" customWidth="1"/>
    <col min="4" max="4" width="20.140625" bestFit="1" customWidth="1"/>
    <col min="5" max="5" width="24.85546875" bestFit="1" customWidth="1"/>
    <col min="6" max="6" width="25.7109375" bestFit="1" customWidth="1"/>
    <col min="7" max="7" width="28.140625" style="16" bestFit="1" customWidth="1"/>
    <col min="8" max="8" width="11.42578125" bestFit="1" customWidth="1"/>
    <col min="9" max="9" width="24" style="19" bestFit="1" customWidth="1"/>
    <col min="10" max="10" width="18.85546875" bestFit="1" customWidth="1"/>
    <col min="11" max="11" width="22" style="21" bestFit="1" customWidth="1"/>
    <col min="12" max="12" width="12.42578125" bestFit="1" customWidth="1"/>
    <col min="13" max="13" width="22" bestFit="1" customWidth="1"/>
    <col min="14" max="14" width="8.140625" bestFit="1" customWidth="1"/>
    <col min="15" max="15" width="16.7109375" bestFit="1" customWidth="1"/>
    <col min="16" max="16" width="17.42578125" bestFit="1" customWidth="1"/>
    <col min="18" max="18" width="16.7109375" bestFit="1" customWidth="1"/>
    <col min="19" max="19" width="17.5703125" bestFit="1" customWidth="1"/>
  </cols>
  <sheetData>
    <row r="1" spans="1:12">
      <c r="D1" t="s">
        <v>0</v>
      </c>
      <c r="E1" t="s">
        <v>223</v>
      </c>
    </row>
    <row r="2" spans="1:12">
      <c r="D2" t="s">
        <v>21</v>
      </c>
      <c r="E2" t="str">
        <f>"xing"&amp;Dot</f>
        <v>xing·</v>
      </c>
    </row>
    <row r="3" spans="1:12">
      <c r="D3" t="s">
        <v>1</v>
      </c>
      <c r="E3" t="s">
        <v>224</v>
      </c>
    </row>
    <row r="4" spans="1:12">
      <c r="D4" t="s">
        <v>22</v>
      </c>
      <c r="E4">
        <v>8</v>
      </c>
    </row>
    <row r="5" spans="1:12">
      <c r="D5" t="s">
        <v>36</v>
      </c>
      <c r="E5" t="str">
        <f>LOOKUP(Radix,DigitRoots!$A$1:$A$24,DigitRoots!$B$1:$B$24)</f>
        <v>8</v>
      </c>
    </row>
    <row r="6" spans="1:12">
      <c r="D6" t="s">
        <v>23</v>
      </c>
      <c r="E6" t="str">
        <f>LOOKUP(Radix,DigitRoots!A1:A24,DigitRoots!D1:D24)</f>
        <v>os</v>
      </c>
    </row>
    <row r="7" spans="1:12">
      <c r="D7" t="s">
        <v>24</v>
      </c>
      <c r="E7" t="s">
        <v>25</v>
      </c>
    </row>
    <row r="8" spans="1:12">
      <c r="D8" t="s">
        <v>26</v>
      </c>
      <c r="E8" t="s">
        <v>27</v>
      </c>
    </row>
    <row r="9" spans="1:12">
      <c r="D9" t="s">
        <v>88</v>
      </c>
      <c r="E9">
        <v>12</v>
      </c>
    </row>
    <row r="10" spans="1:12">
      <c r="D10" t="s">
        <v>215</v>
      </c>
      <c r="E10" t="s">
        <v>216</v>
      </c>
    </row>
    <row r="11" spans="1:12">
      <c r="D11" t="s">
        <v>51</v>
      </c>
      <c r="E11" t="s">
        <v>225</v>
      </c>
    </row>
    <row r="12" spans="1:12">
      <c r="D12" t="s">
        <v>62</v>
      </c>
      <c r="E12" t="s">
        <v>71</v>
      </c>
      <c r="G12" s="6">
        <f>LOOKUP($E$12,OldUnits!$B$12:$B$19,OldUnits!$C$12:$C$19)</f>
        <v>9.7975827196164005</v>
      </c>
      <c r="H12" t="s">
        <v>76</v>
      </c>
    </row>
    <row r="13" spans="1:12" ht="30">
      <c r="D13" s="27" t="s">
        <v>212</v>
      </c>
      <c r="E13" t="s">
        <v>231</v>
      </c>
      <c r="G13">
        <f>LOOKUP(E13,OldUnits!$B$45:$B$51,OldUnits!$C$45:$C$51)</f>
        <v>4190</v>
      </c>
      <c r="H13" t="s">
        <v>133</v>
      </c>
    </row>
    <row r="15" spans="1:12">
      <c r="A15">
        <v>0</v>
      </c>
      <c r="B15" t="str">
        <f>ABS(A15)&amp;":"&amp;D15</f>
        <v>0:day</v>
      </c>
      <c r="C15">
        <f t="shared" ref="C15:C20" ca="1" si="0">ABS(LOOKUP($E$11,$B$15:$B$24,$A$15:$A$24))+A15</f>
        <v>6</v>
      </c>
      <c r="D15" t="str">
        <f>IF(A15=0,"",LOOKUP(ABS(A15),DigitSeq!$A$2:$A$513,DigitSeq!$C$2:$C$513) &amp; RadixSyllable &amp; IF(A15&lt;0,NegativeGlue,PositiveGlue)&amp;Dot)&amp;"day"</f>
        <v>day</v>
      </c>
      <c r="E15" t="str">
        <f ca="1">BrandMark&amp;IF(C15=0,"",LOOKUP(ABS(C15),DigitSeq!$A$2:$A$513,DigitSeq!$C$2:$C$513) &amp; RadixSyllable &amp; IF(C15&lt;0,NegativeGlue,PositiveGlue)&amp;Dot)&amp;"timel"</f>
        <v>❂hexosqua·timel</v>
      </c>
      <c r="G15" s="22">
        <v>86400</v>
      </c>
      <c r="H15" t="s">
        <v>3</v>
      </c>
      <c r="I15" s="22">
        <f>$G15/LOOKUP(J15,OldUnits!$B$1:$B$10,OldUnits!$C$1:$C$10)</f>
        <v>1440</v>
      </c>
      <c r="J15" t="s">
        <v>4</v>
      </c>
      <c r="K15" s="22">
        <f>$G15/LOOKUP(L15,OldUnits!$B$1:$B$10,OldUnits!$C$1:$C$10)</f>
        <v>24</v>
      </c>
      <c r="L15" t="s">
        <v>5</v>
      </c>
    </row>
    <row r="16" spans="1:12">
      <c r="A16">
        <f t="shared" ref="A16:A24" si="1">A15-1</f>
        <v>-1</v>
      </c>
      <c r="B16" t="str">
        <f t="shared" ref="B16:B24" ca="1" si="2">ABS(A16)&amp;":"&amp;D16</f>
        <v>1:unoscia·day</v>
      </c>
      <c r="C16">
        <f t="shared" ca="1" si="0"/>
        <v>5</v>
      </c>
      <c r="D16" t="str">
        <f ca="1">IF(A16=0,"",LOOKUP(ABS(A16),DigitSeq!$A$2:$A$513,DigitSeq!$C$2:$C$513) &amp; RadixSyllable &amp; IF(A16&lt;0,NegativeGlue,PositiveGlue)&amp;Dot)&amp;"day"</f>
        <v>unoscia·day</v>
      </c>
      <c r="E16" t="str">
        <f ca="1">BrandMark&amp;IF(C16=0,"",LOOKUP(ABS(C16),DigitSeq!$A$2:$A$513,DigitSeq!$C$2:$C$513) &amp; RadixSyllable &amp; IF(C16&lt;0,NegativeGlue,PositiveGlue)&amp;Dot)&amp;"timel"</f>
        <v>❂pentosqua·timel</v>
      </c>
      <c r="G16" s="22">
        <f>G15/Sheet1!$E$4</f>
        <v>10800</v>
      </c>
      <c r="H16" t="str">
        <f t="shared" ref="H16:H24" si="3">H15</f>
        <v>second</v>
      </c>
      <c r="I16" s="22">
        <f>$G16/LOOKUP(J16,OldUnits!$B$1:$B$10,OldUnits!$C$1:$C$10)</f>
        <v>180</v>
      </c>
      <c r="J16" t="s">
        <v>4</v>
      </c>
      <c r="K16" s="22">
        <f>$G16/LOOKUP(L16,OldUnits!$B$1:$B$10,OldUnits!$C$1:$C$10)</f>
        <v>3</v>
      </c>
      <c r="L16" t="s">
        <v>5</v>
      </c>
    </row>
    <row r="17" spans="1:19">
      <c r="A17">
        <f t="shared" si="1"/>
        <v>-2</v>
      </c>
      <c r="B17" t="str">
        <f t="shared" ca="1" si="2"/>
        <v>2:bioscia·day</v>
      </c>
      <c r="C17">
        <f t="shared" ca="1" si="0"/>
        <v>4</v>
      </c>
      <c r="D17" t="str">
        <f ca="1">IF(A17=0,"",LOOKUP(ABS(A17),DigitSeq!$A$2:$A$513,DigitSeq!$C$2:$C$513) &amp; RadixSyllable &amp; IF(A17&lt;0,NegativeGlue,PositiveGlue)&amp;Dot)&amp;"day"</f>
        <v>bioscia·day</v>
      </c>
      <c r="E17" t="str">
        <f ca="1">BrandMark&amp;IF(C17=0,"",LOOKUP(ABS(C17),DigitSeq!$A$2:$A$513,DigitSeq!$C$2:$C$513) &amp; RadixSyllable &amp; IF(C17&lt;0,NegativeGlue,PositiveGlue)&amp;Dot)&amp;"timel"</f>
        <v>❂quadosqua·timel</v>
      </c>
      <c r="G17" s="22">
        <f>G16/Sheet1!$E$4</f>
        <v>1350</v>
      </c>
      <c r="H17" t="str">
        <f t="shared" si="3"/>
        <v>second</v>
      </c>
      <c r="I17" s="15">
        <f>$G17/LOOKUP(J17,OldUnits!$B$1:$B$10,OldUnits!$C$1:$C$10)</f>
        <v>22.5</v>
      </c>
      <c r="J17" t="s">
        <v>4</v>
      </c>
      <c r="K17" s="17">
        <f>$G17/LOOKUP(L17,OldUnits!$B$1:$B$10,OldUnits!$C$1:$C$10)</f>
        <v>0.375</v>
      </c>
      <c r="L17" t="s">
        <v>5</v>
      </c>
    </row>
    <row r="18" spans="1:19">
      <c r="A18">
        <f t="shared" si="1"/>
        <v>-3</v>
      </c>
      <c r="B18" t="str">
        <f t="shared" ca="1" si="2"/>
        <v>3:trioscia·day</v>
      </c>
      <c r="C18">
        <f t="shared" ca="1" si="0"/>
        <v>3</v>
      </c>
      <c r="D18" t="str">
        <f ca="1">IF(A18=0,"",LOOKUP(ABS(A18),DigitSeq!$A$2:$A$513,DigitSeq!$C$2:$C$513) &amp; RadixSyllable &amp; IF(A18&lt;0,NegativeGlue,PositiveGlue)&amp;Dot)&amp;"day"</f>
        <v>trioscia·day</v>
      </c>
      <c r="E18" t="str">
        <f ca="1">BrandMark&amp;IF(C18=0,"",LOOKUP(ABS(C18),DigitSeq!$A$2:$A$513,DigitSeq!$C$2:$C$513) &amp; RadixSyllable &amp; IF(C18&lt;0,NegativeGlue,PositiveGlue)&amp;Dot)&amp;"timel"</f>
        <v>❂triosqua·timel</v>
      </c>
      <c r="G18" s="16">
        <f>G17/Sheet1!$E$4</f>
        <v>168.75</v>
      </c>
      <c r="H18" t="str">
        <f t="shared" si="3"/>
        <v>second</v>
      </c>
      <c r="I18" s="14">
        <f>$G18/LOOKUP(J18,OldUnits!$B$1:$B$10,OldUnits!$C$1:$C$10)</f>
        <v>2.8125</v>
      </c>
      <c r="J18" t="s">
        <v>4</v>
      </c>
      <c r="K18" s="11"/>
    </row>
    <row r="19" spans="1:19">
      <c r="A19">
        <f t="shared" si="1"/>
        <v>-4</v>
      </c>
      <c r="B19" t="str">
        <f t="shared" ca="1" si="2"/>
        <v>4:quadoscia·day</v>
      </c>
      <c r="C19">
        <f t="shared" ca="1" si="0"/>
        <v>2</v>
      </c>
      <c r="D19" t="str">
        <f ca="1">IF(A19=0,"",LOOKUP(ABS(A19),DigitSeq!$A$2:$A$513,DigitSeq!$C$2:$C$513) &amp; RadixSyllable &amp; IF(A19&lt;0,NegativeGlue,PositiveGlue)&amp;Dot)&amp;"day"</f>
        <v>quadoscia·day</v>
      </c>
      <c r="E19" t="str">
        <f ca="1">BrandMark&amp;IF(C19=0,"",LOOKUP(ABS(C19),DigitSeq!$A$2:$A$513,DigitSeq!$C$2:$C$513) &amp; RadixSyllable &amp; IF(C19&lt;0,NegativeGlue,PositiveGlue)&amp;Dot)&amp;"timel"</f>
        <v>❂biosqua·timel</v>
      </c>
      <c r="G19" s="10">
        <f>G18/Sheet1!$E$4</f>
        <v>21.09375</v>
      </c>
      <c r="H19" t="str">
        <f t="shared" si="3"/>
        <v>second</v>
      </c>
      <c r="I19" s="12">
        <f>$G19/LOOKUP(J19,OldUnits!$B$1:$B$10,OldUnits!$C$1:$C$10)</f>
        <v>0.3515625</v>
      </c>
      <c r="J19" t="s">
        <v>4</v>
      </c>
    </row>
    <row r="20" spans="1:19">
      <c r="A20">
        <f t="shared" si="1"/>
        <v>-5</v>
      </c>
      <c r="B20" t="str">
        <f t="shared" ca="1" si="2"/>
        <v>5:pentoscia·day</v>
      </c>
      <c r="C20">
        <f t="shared" ca="1" si="0"/>
        <v>1</v>
      </c>
      <c r="D20" t="str">
        <f ca="1">IF(A20=0,"",LOOKUP(ABS(A20),DigitSeq!$A$2:$A$513,DigitSeq!$C$2:$C$513) &amp; RadixSyllable &amp; IF(A20&lt;0,NegativeGlue,PositiveGlue)&amp;Dot)&amp;"day"</f>
        <v>pentoscia·day</v>
      </c>
      <c r="E20" t="str">
        <f ca="1">BrandMark&amp;IF(C20=0,"",LOOKUP(ABS(C20),DigitSeq!$A$2:$A$513,DigitSeq!$C$2:$C$513) &amp; RadixSyllable &amp; IF(C20&lt;0,NegativeGlue,PositiveGlue)&amp;Dot)&amp;"timel"</f>
        <v>❂unosqua·timel</v>
      </c>
      <c r="G20" s="13">
        <f>G19/Sheet1!$E$4</f>
        <v>2.63671875</v>
      </c>
      <c r="H20" t="str">
        <f t="shared" si="3"/>
        <v>second</v>
      </c>
      <c r="I20" s="16"/>
    </row>
    <row r="21" spans="1:19">
      <c r="A21">
        <f t="shared" si="1"/>
        <v>-6</v>
      </c>
      <c r="B21" t="str">
        <f t="shared" ca="1" si="2"/>
        <v>6:hexoscia·day</v>
      </c>
      <c r="C21">
        <f ca="1">ABS(LOOKUP($E$11,$B$15:$B$24,$A$15:$A$24))+A21</f>
        <v>0</v>
      </c>
      <c r="D21" t="str">
        <f ca="1">IF(A21=0,"",LOOKUP(ABS(A21),DigitSeq!$A$2:$A$513,DigitSeq!$C$2:$C$513) &amp; RadixSyllable &amp; IF(A21&lt;0,NegativeGlue,PositiveGlue)&amp;Dot)&amp;"day"</f>
        <v>hexoscia·day</v>
      </c>
      <c r="E21" t="str">
        <f ca="1">BrandMark&amp;IF(C21=0,"",LOOKUP(ABS(C21),DigitSeq!$A$2:$A$513,DigitSeq!$C$2:$C$513) &amp; RadixSyllable &amp; IF(C21&lt;0,NegativeGlue,PositiveGlue)&amp;Dot)&amp;"timel"</f>
        <v>❂timel</v>
      </c>
      <c r="G21" s="3">
        <f>G20/Sheet1!$E$4</f>
        <v>0.32958984375</v>
      </c>
      <c r="H21" t="str">
        <f t="shared" si="3"/>
        <v>second</v>
      </c>
      <c r="I21" s="13">
        <f>$G21/LOOKUP(J21,OldUnits!$B$1:$B$10,OldUnits!$C$1:$C$10)</f>
        <v>329.58984375</v>
      </c>
      <c r="J21" t="s">
        <v>7</v>
      </c>
    </row>
    <row r="22" spans="1:19">
      <c r="A22">
        <f t="shared" si="1"/>
        <v>-7</v>
      </c>
      <c r="B22" t="str">
        <f t="shared" ca="1" si="2"/>
        <v>7:septoscia·day</v>
      </c>
      <c r="C22">
        <f t="shared" ref="C22:C24" ca="1" si="4">ABS(LOOKUP($E$11,$B$15:$B$24,$A$15:$A$24))+A22</f>
        <v>-1</v>
      </c>
      <c r="D22" t="str">
        <f ca="1">IF(A22=0,"",LOOKUP(ABS(A22),DigitSeq!$A$2:$A$513,DigitSeq!$C$2:$C$513) &amp; RadixSyllable &amp; IF(A22&lt;0,NegativeGlue,PositiveGlue)&amp;Dot)&amp;"day"</f>
        <v>septoscia·day</v>
      </c>
      <c r="E22" t="str">
        <f ca="1">BrandMark&amp;IF(C22=0,"",LOOKUP(ABS(C22),DigitSeq!$A$2:$A$513,DigitSeq!$C$2:$C$513) &amp; RadixSyllable &amp; IF(C22&lt;0,NegativeGlue,PositiveGlue)&amp;Dot)&amp;"timel"</f>
        <v>❂unoscia·timel</v>
      </c>
      <c r="G22" s="7">
        <f>G21/Sheet1!$E$4</f>
        <v>4.119873046875E-2</v>
      </c>
      <c r="H22" t="str">
        <f t="shared" si="3"/>
        <v>second</v>
      </c>
      <c r="I22" s="3">
        <f>$G22/LOOKUP(J22,OldUnits!$B$1:$B$10,OldUnits!$C$1:$C$10)</f>
        <v>41.19873046875</v>
      </c>
      <c r="J22" t="s">
        <v>7</v>
      </c>
    </row>
    <row r="23" spans="1:19">
      <c r="A23">
        <f t="shared" si="1"/>
        <v>-8</v>
      </c>
      <c r="B23" t="str">
        <f t="shared" ca="1" si="2"/>
        <v>8:unniloscia·day</v>
      </c>
      <c r="C23">
        <f t="shared" ca="1" si="4"/>
        <v>-2</v>
      </c>
      <c r="D23" t="str">
        <f ca="1">IF(A23=0,"",LOOKUP(ABS(A23),DigitSeq!$A$2:$A$513,DigitSeq!$C$2:$C$513) &amp; RadixSyllable &amp; IF(A23&lt;0,NegativeGlue,PositiveGlue)&amp;Dot)&amp;"day"</f>
        <v>unniloscia·day</v>
      </c>
      <c r="E23" t="str">
        <f ca="1">BrandMark&amp;IF(C23=0,"",LOOKUP(ABS(C23),DigitSeq!$A$2:$A$513,DigitSeq!$C$2:$C$513) &amp; RadixSyllable &amp; IF(C23&lt;0,NegativeGlue,PositiveGlue)&amp;Dot)&amp;"timel"</f>
        <v>❂bioscia·timel</v>
      </c>
      <c r="G23" s="23">
        <f>G22/Sheet1!$E$4</f>
        <v>5.14984130859375E-3</v>
      </c>
      <c r="H23" t="str">
        <f t="shared" si="3"/>
        <v>second</v>
      </c>
      <c r="I23" s="7">
        <f>$G23/LOOKUP(J23,OldUnits!$B$1:$B$10,OldUnits!$C$1:$C$10)</f>
        <v>5.14984130859375</v>
      </c>
      <c r="J23" t="s">
        <v>7</v>
      </c>
    </row>
    <row r="24" spans="1:19">
      <c r="A24">
        <f t="shared" si="1"/>
        <v>-9</v>
      </c>
      <c r="B24" t="str">
        <f t="shared" ca="1" si="2"/>
        <v>9:ununoscia·day</v>
      </c>
      <c r="C24">
        <f t="shared" ca="1" si="4"/>
        <v>-3</v>
      </c>
      <c r="D24" t="str">
        <f ca="1">IF(A24=0,"",LOOKUP(ABS(A24),DigitSeq!$A$2:$A$513,DigitSeq!$C$2:$C$513) &amp; RadixSyllable &amp; IF(A24&lt;0,NegativeGlue,PositiveGlue)&amp;Dot)&amp;"day"</f>
        <v>ununoscia·day</v>
      </c>
      <c r="E24" t="str">
        <f ca="1">BrandMark&amp;IF(C24=0,"",LOOKUP(ABS(C24),DigitSeq!$A$2:$A$513,DigitSeq!$C$2:$C$513) &amp; RadixSyllable &amp; IF(C24&lt;0,NegativeGlue,PositiveGlue)&amp;Dot)&amp;"timel"</f>
        <v>❂trioscia·timel</v>
      </c>
      <c r="G24" s="24">
        <f>G23/Sheet1!$E$4</f>
        <v>6.4373016357421875E-4</v>
      </c>
      <c r="H24" t="str">
        <f t="shared" si="3"/>
        <v>second</v>
      </c>
      <c r="I24" s="4">
        <f>$G24/LOOKUP(J24,OldUnits!$B$1:$B$10,OldUnits!$C$1:$C$10)</f>
        <v>643.73016357421875</v>
      </c>
      <c r="J24" t="s">
        <v>55</v>
      </c>
    </row>
    <row r="27" spans="1:19">
      <c r="D27" t="s">
        <v>28</v>
      </c>
      <c r="E27" t="str">
        <f t="shared" ref="E27:E78" si="5">BrandMark&amp;$D27</f>
        <v>❂timel</v>
      </c>
      <c r="F27" t="str">
        <f t="shared" ref="F27:F78" si="6">BrandPrefix&amp;$D27</f>
        <v>xing·timel</v>
      </c>
      <c r="G27" s="7">
        <f ca="1">LOOKUP($E$11,Sheet1!$B$15:$B$24,Sheet1!$G$15:$G$24)</f>
        <v>0.32958984375</v>
      </c>
      <c r="H27" t="s">
        <v>106</v>
      </c>
    </row>
    <row r="28" spans="1:19">
      <c r="D28" t="s">
        <v>116</v>
      </c>
      <c r="E28" t="str">
        <f t="shared" si="5"/>
        <v>❂frequenciel</v>
      </c>
      <c r="F28" t="str">
        <f t="shared" si="6"/>
        <v>xing·frequenciel</v>
      </c>
      <c r="G28" s="7">
        <f ca="1">1/G27</f>
        <v>3.0340740740740739</v>
      </c>
      <c r="H28" t="s">
        <v>117</v>
      </c>
    </row>
    <row r="29" spans="1:19">
      <c r="D29" t="s">
        <v>29</v>
      </c>
      <c r="E29" t="str">
        <f t="shared" si="5"/>
        <v>❂accelerel</v>
      </c>
      <c r="F29" t="str">
        <f t="shared" si="6"/>
        <v>xing·accelerel</v>
      </c>
      <c r="G29" s="7">
        <f>LOOKUP($E$12,OldUnits!$B$12:$B$19,OldUnits!$C$12:$C$19)</f>
        <v>9.7975827196164005</v>
      </c>
      <c r="H29" t="s">
        <v>76</v>
      </c>
      <c r="I29" s="6">
        <f>G29*1000/25.4/12</f>
        <v>32.144300261208663</v>
      </c>
      <c r="J29" t="s">
        <v>89</v>
      </c>
    </row>
    <row r="30" spans="1:19">
      <c r="D30" t="s">
        <v>30</v>
      </c>
      <c r="E30" t="str">
        <f>BrandMark&amp;$D30</f>
        <v>❂velocitel</v>
      </c>
      <c r="F30" t="str">
        <f>BrandPrefix&amp;$D30</f>
        <v>xing·velocitel</v>
      </c>
      <c r="G30" s="6">
        <f ca="1">G27*G29</f>
        <v>3.2291837576860694</v>
      </c>
      <c r="H30" t="s">
        <v>38</v>
      </c>
      <c r="I30" s="6">
        <f ca="1">$G30/LOOKUP(J30,OldUnits!$B$21:$B$25,OldUnits!$C$21:$C$25)</f>
        <v>10.594434900544849</v>
      </c>
      <c r="J30" t="s">
        <v>39</v>
      </c>
      <c r="K30" s="7">
        <f ca="1">$G30/LOOKUP(L30,OldUnits!$B$21:$B$25,OldUnits!$C$21:$C$25)</f>
        <v>7.2234783412805772</v>
      </c>
      <c r="L30" t="s">
        <v>64</v>
      </c>
      <c r="M30" s="6">
        <f ca="1">$G30/LOOKUP(N30,OldUnits!$B$21:$B$25,OldUnits!$C$21:$C$25)</f>
        <v>11.62506152766985</v>
      </c>
      <c r="N30" t="s">
        <v>40</v>
      </c>
      <c r="O30" s="6"/>
      <c r="P30" s="26"/>
      <c r="R30" s="6"/>
      <c r="S30" s="26"/>
    </row>
    <row r="31" spans="1:19">
      <c r="A31" s="12">
        <f ca="1">G31/G30</f>
        <v>92838463.369090453</v>
      </c>
      <c r="B31">
        <f ca="1">FLOOR(LOG(A31)/LOG(Radix),1)</f>
        <v>8</v>
      </c>
      <c r="C31" s="7">
        <f ca="1">A31/POWER(Radix,B31)</f>
        <v>5.5336036306077512</v>
      </c>
      <c r="E31" t="s">
        <v>155</v>
      </c>
      <c r="G31">
        <v>299792458</v>
      </c>
      <c r="H31" s="27" t="s">
        <v>38</v>
      </c>
      <c r="I31" s="33" t="str">
        <f ca="1">_xlfn.BASE(C31,Radix)&amp;"."&amp;_xlfn.BASE((C31-INT(C31))*POWER(Radix,Precision),Radix,Precision)&amp;"["&amp;RadixAbbrev&amp;"]"</f>
        <v>5.421150772747[8]</v>
      </c>
      <c r="J31" s="27" t="str">
        <f ca="1">BrandMark&amp;IF(B31=0,"",LOOKUP(ABS(B31),DigitSeq!$A$2:$A$513,DigitSeq!$C$2:$C$513)&amp;RadixSyllable&amp;IF(B31&lt;0,NegativeGlue,PositiveGlue)&amp;"·")&amp;D30</f>
        <v>❂unnilosqua·velocitel</v>
      </c>
    </row>
    <row r="32" spans="1:19">
      <c r="A32" s="21">
        <f ca="1">G33/G32</f>
        <v>1.0771397583611225E-8</v>
      </c>
      <c r="B32">
        <f ca="1">FLOOR(LOG(A32)/LOG(Radix),1)</f>
        <v>-9</v>
      </c>
      <c r="C32" s="7">
        <f ca="1">A32/POWER(Radix,B32)</f>
        <v>1.4457125110569886</v>
      </c>
      <c r="D32" s="12" t="s">
        <v>207</v>
      </c>
      <c r="E32" t="str">
        <f>BrandMark&amp;$D32</f>
        <v>❂pervelocitel</v>
      </c>
      <c r="F32" t="str">
        <f>BrandPrefix&amp;$D32</f>
        <v>xing·pervelocitel</v>
      </c>
      <c r="G32" s="36">
        <f ca="1">1/G30</f>
        <v>0.30967578033297438</v>
      </c>
      <c r="H32" s="27" t="s">
        <v>203</v>
      </c>
      <c r="I32" s="12"/>
    </row>
    <row r="33" spans="2:14">
      <c r="E33" t="s">
        <v>208</v>
      </c>
      <c r="G33" s="35">
        <f>1/G31</f>
        <v>3.3356409519815204E-9</v>
      </c>
      <c r="H33" s="27" t="s">
        <v>203</v>
      </c>
      <c r="I33" s="33" t="str">
        <f ca="1">_xlfn.BASE(C32,Radix)&amp;"."&amp;_xlfn.BASE((C32-INT(C32))*POWER(Radix,Precision),Radix,Precision)&amp;"["&amp;RadixAbbrev&amp;"]"</f>
        <v>1.344150670446[8]</v>
      </c>
      <c r="J33" s="27" t="str">
        <f ca="1">BrandMark&amp;IF(B32=0,"",LOOKUP(ABS(B32),DigitSeq!$A$2:$A$513,DigitSeq!$C$2:$C$513)&amp;RadixSyllable&amp;IF(B32&lt;0,NegativeGlue,PositiveGlue)&amp;"·")&amp;D32</f>
        <v>❂ununoscia·pervelocitel</v>
      </c>
    </row>
    <row r="34" spans="2:14">
      <c r="D34" t="s">
        <v>31</v>
      </c>
      <c r="E34" t="str">
        <f t="shared" si="5"/>
        <v>❂lengthel</v>
      </c>
      <c r="F34" t="str">
        <f t="shared" si="6"/>
        <v>xing·lengthel</v>
      </c>
      <c r="G34" s="7">
        <f ca="1">G27*G30</f>
        <v>1.0643061701357894</v>
      </c>
      <c r="H34" t="s">
        <v>41</v>
      </c>
      <c r="I34" s="4">
        <f ca="1">$G34/LOOKUP(J34,OldUnits!$B$27:$B$33,OldUnits!$C$27:$C$33)</f>
        <v>3.4918181434901232</v>
      </c>
      <c r="J34" t="s">
        <v>42</v>
      </c>
      <c r="K34" s="4">
        <f ca="1">$G34/LOOKUP(L34,OldUnits!$B$27:$B$33,OldUnits!$C$27:$C$33)</f>
        <v>41.901817721881478</v>
      </c>
      <c r="L34" t="s">
        <v>83</v>
      </c>
    </row>
    <row r="35" spans="2:14">
      <c r="B35">
        <v>1</v>
      </c>
      <c r="E35" t="str">
        <f ca="1">BrandMark&amp;LOOKUP($B35,DigitSeq!$A$2:$A$513,DigitSeq!$C$2:$C$513)&amp;RadixSyllable&amp;PositiveGlue&amp;"·"&amp;$D$34</f>
        <v>❂unosqua·lengthel</v>
      </c>
      <c r="F35" t="str">
        <f ca="1">BrandPrefix&amp;LOOKUP($B35,DigitSeq!$A$2:$A$513,DigitSeq!$C$2:$C$513)&amp;RadixSyllable&amp;PositiveGlue&amp;"·"&amp;$D$34</f>
        <v>xing·unosqua·lengthel</v>
      </c>
      <c r="G35" s="11">
        <f ca="1">POWER(Radix,$B35)*$G34</f>
        <v>8.5144493610863154</v>
      </c>
      <c r="H35" s="27" t="s">
        <v>41</v>
      </c>
      <c r="I35" s="4">
        <f ca="1">$G35/LOOKUP(J35,OldUnits!$B$27:$B$33,OldUnits!$C$27:$C$33)</f>
        <v>27.934545147920986</v>
      </c>
      <c r="J35" t="s">
        <v>42</v>
      </c>
      <c r="K35" s="15">
        <f ca="1">$G35/LOOKUP(L35,OldUnits!$B$27:$B$33,OldUnits!$C$27:$C$33)</f>
        <v>335.21454177505183</v>
      </c>
      <c r="L35" t="s">
        <v>83</v>
      </c>
    </row>
    <row r="36" spans="2:14">
      <c r="B36">
        <f>B35+1</f>
        <v>2</v>
      </c>
      <c r="E36" t="str">
        <f ca="1">BrandMark&amp;LOOKUP($B36,DigitSeq!$A$2:$A$513,DigitSeq!$C$2:$C$513)&amp;RadixSyllable&amp;PositiveGlue&amp;"·"&amp;$D$34</f>
        <v>❂biosqua·lengthel</v>
      </c>
      <c r="F36" t="str">
        <f ca="1">BrandPrefix&amp;LOOKUP($B36,DigitSeq!$A$2:$A$513,DigitSeq!$C$2:$C$513)&amp;RadixSyllable&amp;PositiveGlue&amp;"·"&amp;$D$34</f>
        <v>xing·biosqua·lengthel</v>
      </c>
      <c r="G36" s="14">
        <f ca="1">POWER(Radix,$B36)*$G34</f>
        <v>68.115594888690524</v>
      </c>
      <c r="H36" s="27" t="s">
        <v>41</v>
      </c>
      <c r="I36" s="17">
        <f ca="1">$G36/LOOKUP(J36,OldUnits!$B$27:$B$33,OldUnits!$C$27:$C$33)</f>
        <v>223.47636118336789</v>
      </c>
      <c r="J36" t="s">
        <v>42</v>
      </c>
      <c r="K36" s="15">
        <f ca="1">$G36/LOOKUP(L36,OldUnits!$B$27:$B$33,OldUnits!$C$27:$C$33)</f>
        <v>2681.7163342004146</v>
      </c>
      <c r="L36" t="s">
        <v>83</v>
      </c>
    </row>
    <row r="37" spans="2:14">
      <c r="B37">
        <f t="shared" ref="B37:B40" si="7">B36+1</f>
        <v>3</v>
      </c>
      <c r="E37" t="str">
        <f ca="1">BrandMark&amp;LOOKUP($B37,DigitSeq!$A$2:$A$513,DigitSeq!$C$2:$C$513)&amp;RadixSyllable&amp;PositiveGlue&amp;"·"&amp;$D$34</f>
        <v>❂triosqua·lengthel</v>
      </c>
      <c r="F37" t="str">
        <f ca="1">BrandPrefix&amp;LOOKUP($B37,DigitSeq!$A$2:$A$513,DigitSeq!$C$2:$C$513)&amp;RadixSyllable&amp;PositiveGlue&amp;"·"&amp;$D$34</f>
        <v>xing·triosqua·lengthel</v>
      </c>
      <c r="G37" s="14">
        <f ca="1">POWER(Radix,$B37)*$G34</f>
        <v>544.92475910952419</v>
      </c>
      <c r="H37" s="27" t="s">
        <v>41</v>
      </c>
      <c r="I37" s="15">
        <f ca="1">$G37/LOOKUP(J37,OldUnits!$B$27:$B$33,OldUnits!$C$27:$C$33)</f>
        <v>1787.8108894669431</v>
      </c>
      <c r="J37" t="s">
        <v>42</v>
      </c>
      <c r="K37" s="22">
        <f ca="1">$G37/LOOKUP(L37,OldUnits!$B$27:$B$33,OldUnits!$C$27:$C$33)</f>
        <v>21453.730673603317</v>
      </c>
      <c r="L37" t="s">
        <v>83</v>
      </c>
    </row>
    <row r="38" spans="2:14">
      <c r="B38">
        <f t="shared" si="7"/>
        <v>4</v>
      </c>
      <c r="E38" t="str">
        <f ca="1">BrandMark&amp;LOOKUP($B38,DigitSeq!$A$2:$A$513,DigitSeq!$C$2:$C$513)&amp;RadixSyllable&amp;PositiveGlue&amp;"·"&amp;$D$34</f>
        <v>❂quadosqua·lengthel</v>
      </c>
      <c r="F38" t="str">
        <f ca="1">BrandPrefix&amp;LOOKUP($B38,DigitSeq!$A$2:$A$513,DigitSeq!$C$2:$C$513)&amp;RadixSyllable&amp;PositiveGlue&amp;"·"&amp;$D$34</f>
        <v>xing·quadosqua·lengthel</v>
      </c>
      <c r="G38" s="14">
        <f ca="1">POWER(Radix,$B38)*$G$34</f>
        <v>4359.3980728761935</v>
      </c>
      <c r="H38" s="27" t="s">
        <v>41</v>
      </c>
      <c r="I38" s="22">
        <f ca="1">$G38/LOOKUP(J38,OldUnits!$B$27:$B$33,OldUnits!$C$27:$C$33)</f>
        <v>14302.487115735545</v>
      </c>
      <c r="J38" t="s">
        <v>42</v>
      </c>
      <c r="K38" s="7">
        <f ca="1">$G38/LOOKUP(L38,OldUnits!$B$27:$B$33,OldUnits!$C$27:$C$33)</f>
        <v>2.7088043779802162</v>
      </c>
      <c r="L38" t="s">
        <v>85</v>
      </c>
      <c r="M38" s="13">
        <f ca="1">$G38/LOOKUP(N38,OldUnits!$B$27:$B$33,OldUnits!$C$27:$C$33)</f>
        <v>4.3593980728761936</v>
      </c>
      <c r="N38" t="s">
        <v>84</v>
      </c>
    </row>
    <row r="39" spans="2:14">
      <c r="B39">
        <f t="shared" si="7"/>
        <v>5</v>
      </c>
      <c r="E39" t="str">
        <f ca="1">BrandMark&amp;LOOKUP($B39,DigitSeq!$A$2:$A$513,DigitSeq!$C$2:$C$513)&amp;RadixSyllable&amp;PositiveGlue&amp;"·"&amp;$D$34</f>
        <v>❂pentosqua·lengthel</v>
      </c>
      <c r="F39" t="str">
        <f ca="1">BrandPrefix&amp;LOOKUP($B39,DigitSeq!$A$2:$A$513,DigitSeq!$C$2:$C$513)&amp;RadixSyllable&amp;PositiveGlue&amp;"·"&amp;$D$34</f>
        <v>xing·pentosqua·lengthel</v>
      </c>
      <c r="G39" s="14">
        <f ca="1">POWER(Radix,$B39)*$G$34</f>
        <v>34875.184583009548</v>
      </c>
      <c r="H39" s="27" t="s">
        <v>41</v>
      </c>
      <c r="I39" s="22">
        <f ca="1">$G39/LOOKUP(J39,OldUnits!$B$27:$B$33,OldUnits!$C$27:$C$33)</f>
        <v>114419.89692588436</v>
      </c>
      <c r="J39" t="s">
        <v>42</v>
      </c>
      <c r="K39" s="7">
        <f ca="1">$G39/LOOKUP(L39,OldUnits!$B$27:$B$33,OldUnits!$C$27:$C$33)</f>
        <v>21.67043502384173</v>
      </c>
      <c r="L39" t="s">
        <v>85</v>
      </c>
      <c r="M39" s="13">
        <f ca="1">$G39/LOOKUP(N39,OldUnits!$B$27:$B$33,OldUnits!$C$27:$C$33)</f>
        <v>34.875184583009549</v>
      </c>
      <c r="N39" t="s">
        <v>84</v>
      </c>
    </row>
    <row r="40" spans="2:14">
      <c r="B40">
        <f t="shared" si="7"/>
        <v>6</v>
      </c>
      <c r="E40" t="str">
        <f ca="1">BrandMark&amp;LOOKUP($B40,DigitSeq!$A$2:$A$513,DigitSeq!$C$2:$C$513)&amp;RadixSyllable&amp;PositiveGlue&amp;"·"&amp;$D$34</f>
        <v>❂hexosqua·lengthel</v>
      </c>
      <c r="F40" t="str">
        <f ca="1">BrandPrefix&amp;LOOKUP($B40,DigitSeq!$A$2:$A$513,DigitSeq!$C$2:$C$513)&amp;RadixSyllable&amp;PositiveGlue&amp;"·"&amp;$D$34</f>
        <v>xing·hexosqua·lengthel</v>
      </c>
      <c r="G40" s="14">
        <f ca="1">POWER(Radix,$B40)*$G$34</f>
        <v>279001.47666407638</v>
      </c>
      <c r="H40" s="27" t="s">
        <v>41</v>
      </c>
      <c r="I40" s="22">
        <f ca="1">$G40/LOOKUP(J40,OldUnits!$B$27:$B$33,OldUnits!$C$27:$C$33)</f>
        <v>915359.17540707486</v>
      </c>
      <c r="J40" t="s">
        <v>42</v>
      </c>
      <c r="K40" s="4">
        <f ca="1">$G40/LOOKUP(L40,OldUnits!$B$27:$B$33,OldUnits!$C$27:$C$33)</f>
        <v>173.36348019073384</v>
      </c>
      <c r="L40" t="s">
        <v>85</v>
      </c>
      <c r="M40" s="12">
        <f ca="1">$G40/LOOKUP(N40,OldUnits!$B$27:$B$33,OldUnits!$C$27:$C$33)</f>
        <v>279.00147666407639</v>
      </c>
      <c r="N40" t="s">
        <v>84</v>
      </c>
    </row>
    <row r="41" spans="2:14">
      <c r="D41" t="s">
        <v>140</v>
      </c>
      <c r="E41" t="str">
        <f>BrandMark&amp;$D41</f>
        <v>❂lineic·</v>
      </c>
      <c r="F41" t="str">
        <f>BrandPrefix&amp;$D41</f>
        <v>xing·lineic·</v>
      </c>
      <c r="G41" s="4">
        <f ca="1">1/G34</f>
        <v>0.93957925647693563</v>
      </c>
      <c r="H41" t="s">
        <v>141</v>
      </c>
      <c r="I41" s="7"/>
      <c r="K41" s="6"/>
    </row>
    <row r="42" spans="2:14">
      <c r="G42" s="7"/>
      <c r="I42" s="4"/>
      <c r="K42" s="4"/>
    </row>
    <row r="43" spans="2:14">
      <c r="D43" t="s">
        <v>32</v>
      </c>
      <c r="E43" t="str">
        <f t="shared" si="5"/>
        <v>❂areanel</v>
      </c>
      <c r="F43" t="str">
        <f t="shared" si="6"/>
        <v>xing·areanel</v>
      </c>
      <c r="G43" s="7">
        <f ca="1">G34*G34</f>
        <v>1.1327476237891119</v>
      </c>
      <c r="H43" t="s">
        <v>77</v>
      </c>
      <c r="I43" s="6">
        <f ca="1">$G43/LOOKUP(J43,OldUnits!$B$35:$B$42,OldUnits!$C$35:$C$42)</f>
        <v>12.192793947206809</v>
      </c>
      <c r="J43" t="s">
        <v>93</v>
      </c>
      <c r="K43" s="8">
        <f ca="1">$G43/LOOKUP(L43,OldUnits!$B$35:$B$42,OldUnits!$C$35:$C$42)</f>
        <v>1755.7623283977803</v>
      </c>
      <c r="L43" t="s">
        <v>94</v>
      </c>
    </row>
    <row r="44" spans="2:14">
      <c r="B44">
        <v>2</v>
      </c>
      <c r="E44" t="str">
        <f ca="1">BrandMark&amp;LOOKUP($B44,DigitSeq!$A$2:$A$513,DigitSeq!$C$2:$C$513)&amp;RadixSyllable&amp;PositiveGlue&amp;"·"&amp;$D$43</f>
        <v>❂biosqua·areanel</v>
      </c>
      <c r="F44" t="str">
        <f ca="1">BrandPrefix&amp;LOOKUP($B44,DigitSeq!$A$2:$A$513,DigitSeq!$C$2:$C$513)&amp;RadixSyllable&amp;PositiveGlue&amp;"·"&amp;$D$43</f>
        <v>xing·biosqua·areanel</v>
      </c>
      <c r="G44" s="4">
        <f ca="1">POWER(Radix,$B44)*$G$43</f>
        <v>72.49584792250316</v>
      </c>
      <c r="H44" t="str">
        <f>$H$43</f>
        <v>m²</v>
      </c>
      <c r="I44" s="4">
        <f ca="1">$G44/LOOKUP(J44,OldUnits!$B$35:$B$42,OldUnits!$C$35:$C$42)</f>
        <v>780.33881262123577</v>
      </c>
      <c r="J44" t="s">
        <v>93</v>
      </c>
      <c r="K44" s="3">
        <f ca="1">$G44/LOOKUP(L44,OldUnits!$B$35:$B$42,OldUnits!$C$35:$C$42)</f>
        <v>112368.78901745794</v>
      </c>
      <c r="L44" t="s">
        <v>94</v>
      </c>
    </row>
    <row r="45" spans="2:14">
      <c r="B45">
        <f>B44+2</f>
        <v>4</v>
      </c>
      <c r="E45" t="str">
        <f ca="1">BrandMark&amp;LOOKUP($B45,DigitSeq!$A$2:$A$513,DigitSeq!$C$2:$C$513)&amp;RadixSyllable&amp;PositiveGlue&amp;"·"&amp;$D$43</f>
        <v>❂quadosqua·areanel</v>
      </c>
      <c r="F45" t="str">
        <f ca="1">BrandPrefix&amp;LOOKUP($B45,DigitSeq!$A$2:$A$513,DigitSeq!$C$2:$C$513)&amp;RadixSyllable&amp;PositiveGlue&amp;"·"&amp;$D$34</f>
        <v>xing·quadosqua·lengthel</v>
      </c>
      <c r="G45" s="13">
        <f ca="1">POWER(Radix,$B45)*$G$43</f>
        <v>4639.7342670402022</v>
      </c>
      <c r="H45" t="str">
        <f>$H$43</f>
        <v>m²</v>
      </c>
      <c r="I45" s="8">
        <f ca="1">$G45/LOOKUP(J45,OldUnits!$B$35:$B$42,OldUnits!$C$35:$C$42)</f>
        <v>0.34945420765759799</v>
      </c>
      <c r="J45" t="s">
        <v>97</v>
      </c>
      <c r="K45" s="3">
        <f ca="1">$G45/LOOKUP(L45,OldUnits!$B$35:$B$42,OldUnits!$C$35:$C$42)</f>
        <v>5549.0760008621219</v>
      </c>
      <c r="L45" t="s">
        <v>222</v>
      </c>
    </row>
    <row r="46" spans="2:14">
      <c r="B46">
        <f t="shared" ref="B46:B48" si="8">B45+2</f>
        <v>6</v>
      </c>
      <c r="E46" t="str">
        <f ca="1">BrandMark&amp;LOOKUP($B46,DigitSeq!$A$2:$A$513,DigitSeq!$C$2:$C$513)&amp;RadixSyllable&amp;PositiveGlue&amp;"·"&amp;$D$43</f>
        <v>❂hexosqua·areanel</v>
      </c>
      <c r="F46" t="str">
        <f ca="1">BrandPrefix&amp;LOOKUP($B46,DigitSeq!$A$2:$A$513,DigitSeq!$C$2:$C$513)&amp;RadixSyllable&amp;PositiveGlue&amp;"·"&amp;$D$34</f>
        <v>xing·hexosqua·lengthel</v>
      </c>
      <c r="G46" s="13">
        <f ca="1">POWER(Radix,$B46)*$G$43</f>
        <v>296942.99309057294</v>
      </c>
      <c r="H46" t="str">
        <f t="shared" ref="H46:H49" si="9">$H$43</f>
        <v>m²</v>
      </c>
      <c r="I46" s="6">
        <f ca="1">$G46/LOOKUP(J46,OldUnits!$B$35:$B$42,OldUnits!$C$35:$C$42)</f>
        <v>22.365069290086272</v>
      </c>
      <c r="J46" t="s">
        <v>97</v>
      </c>
      <c r="K46" s="13"/>
    </row>
    <row r="47" spans="2:14">
      <c r="B47">
        <f t="shared" si="8"/>
        <v>8</v>
      </c>
      <c r="E47" t="str">
        <f ca="1">BrandMark&amp;LOOKUP($B47,DigitSeq!$A$2:$A$513,DigitSeq!$C$2:$C$513)&amp;RadixSyllable&amp;PositiveGlue&amp;"·"&amp;$D$43</f>
        <v>❂unnilosqua·areanel</v>
      </c>
      <c r="F47" t="str">
        <f ca="1">BrandPrefix&amp;LOOKUP($B47,DigitSeq!$A$2:$A$513,DigitSeq!$C$2:$C$513)&amp;RadixSyllable&amp;PositiveGlue&amp;"·"&amp;$D$34</f>
        <v>xing·unnilosqua·lengthel</v>
      </c>
      <c r="G47" s="13">
        <f ca="1">POWER(Radix,$B47)*$G$43</f>
        <v>19004351.557796668</v>
      </c>
      <c r="H47" t="str">
        <f t="shared" si="9"/>
        <v>m²</v>
      </c>
      <c r="I47" s="7">
        <f ca="1">$G47/LOOKUP(J47,OldUnits!$B$35:$B$42,OldUnits!$C$35:$C$42)</f>
        <v>7.3376211581647866</v>
      </c>
      <c r="J47" t="s">
        <v>96</v>
      </c>
      <c r="K47" s="3">
        <f ca="1">$G47/LOOKUP(L47,OldUnits!$B$35:$B$42,OldUnits!$C$35:$C$42)</f>
        <v>1431.3644345655214</v>
      </c>
      <c r="L47" t="s">
        <v>97</v>
      </c>
    </row>
    <row r="48" spans="2:14">
      <c r="B48">
        <f t="shared" si="8"/>
        <v>10</v>
      </c>
      <c r="E48" t="str">
        <f ca="1">BrandMark&amp;LOOKUP($B48,DigitSeq!$A$2:$A$513,DigitSeq!$C$2:$C$513)&amp;RadixSyllable&amp;PositiveGlue&amp;"·"&amp;$D$43</f>
        <v>❂unbiosqua·areanel</v>
      </c>
      <c r="F48" t="str">
        <f ca="1">BrandPrefix&amp;LOOKUP($B48,DigitSeq!$A$2:$A$513,DigitSeq!$C$2:$C$513)&amp;RadixSyllable&amp;PositiveGlue&amp;"·"&amp;$D$34</f>
        <v>xing·unbiosqua·lengthel</v>
      </c>
      <c r="G48" s="13">
        <f ca="1">POWER(Radix,$B48)*$G$43</f>
        <v>1216278499.6989868</v>
      </c>
      <c r="H48" t="str">
        <f t="shared" si="9"/>
        <v>m²</v>
      </c>
      <c r="I48" s="7">
        <f ca="1">$G48/LOOKUP(J48,OldUnits!$B$35:$B$42,OldUnits!$C$35:$C$42)</f>
        <v>469.60775412254634</v>
      </c>
      <c r="J48" t="s">
        <v>96</v>
      </c>
      <c r="K48" s="4">
        <f ca="1">$G48/LOOKUP(L48,OldUnits!$B$35:$B$42,OldUnits!$C$35:$C$42)</f>
        <v>91607.323812193368</v>
      </c>
      <c r="L48" t="s">
        <v>97</v>
      </c>
    </row>
    <row r="49" spans="2:14">
      <c r="B49">
        <f>B48+2</f>
        <v>12</v>
      </c>
      <c r="E49" t="str">
        <f ca="1">BrandMark&amp;LOOKUP($B49,DigitSeq!$A$2:$A$513,DigitSeq!$C$2:$C$513)&amp;RadixSyllable&amp;PositiveGlue&amp;"·"&amp;$D$43</f>
        <v>❂unquadosqua·areanel</v>
      </c>
      <c r="F49" t="str">
        <f ca="1">BrandPrefix&amp;LOOKUP($B49,DigitSeq!$A$2:$A$513,DigitSeq!$C$2:$C$513)&amp;RadixSyllable&amp;PositiveGlue&amp;"·"&amp;$D$34</f>
        <v>xing·unquadosqua·lengthel</v>
      </c>
      <c r="G49" s="11">
        <f ca="1">POWER(Radix,$B49)*$G$43</f>
        <v>77841823980.735153</v>
      </c>
      <c r="H49" t="str">
        <f t="shared" si="9"/>
        <v>m²</v>
      </c>
      <c r="I49" s="3">
        <f ca="1">$G49/LOOKUP(J49,OldUnits!$B$35:$B$42,OldUnits!$C$35:$C$42)</f>
        <v>30054.896263842966</v>
      </c>
      <c r="J49" t="s">
        <v>96</v>
      </c>
      <c r="K49" s="13"/>
    </row>
    <row r="50" spans="2:14">
      <c r="D50" t="s">
        <v>142</v>
      </c>
      <c r="E50" t="str">
        <f t="shared" si="5"/>
        <v>❂areic·</v>
      </c>
      <c r="F50" t="str">
        <f t="shared" si="6"/>
        <v>xing·areic·</v>
      </c>
      <c r="G50" s="5">
        <f ca="1">1/G43</f>
        <v>0.88280917920175128</v>
      </c>
      <c r="H50" t="s">
        <v>143</v>
      </c>
      <c r="I50" s="7"/>
      <c r="K50" s="6"/>
    </row>
    <row r="51" spans="2:14">
      <c r="G51" s="5"/>
      <c r="I51" s="7"/>
      <c r="K51" s="6"/>
    </row>
    <row r="52" spans="2:14">
      <c r="D52" t="s">
        <v>33</v>
      </c>
      <c r="E52" t="str">
        <f t="shared" si="5"/>
        <v>❂volumel</v>
      </c>
      <c r="F52" t="str">
        <f t="shared" si="6"/>
        <v>xing·volumel</v>
      </c>
      <c r="G52" s="7">
        <f ca="1">G34*G43</f>
        <v>1.2055902852054057</v>
      </c>
      <c r="H52" t="s">
        <v>78</v>
      </c>
      <c r="I52" s="12">
        <f ca="1">I34*I43</f>
        <v>42.575019124693291</v>
      </c>
      <c r="J52" t="s">
        <v>43</v>
      </c>
      <c r="K52" s="17">
        <f ca="1">I52*1728</f>
        <v>73569.633047470008</v>
      </c>
      <c r="L52" t="s">
        <v>44</v>
      </c>
      <c r="M52" s="12">
        <f ca="1">K52/231</f>
        <v>318.4832599457576</v>
      </c>
      <c r="N52" t="s">
        <v>45</v>
      </c>
    </row>
    <row r="53" spans="2:14">
      <c r="D53" t="s">
        <v>144</v>
      </c>
      <c r="E53" t="str">
        <f t="shared" si="5"/>
        <v>❂volumic·</v>
      </c>
      <c r="F53" t="str">
        <f t="shared" si="6"/>
        <v>xing·volumic·</v>
      </c>
      <c r="G53" s="13">
        <f ca="1">1/G52</f>
        <v>0.82946919220539528</v>
      </c>
      <c r="H53" t="s">
        <v>145</v>
      </c>
      <c r="I53" s="6"/>
      <c r="K53" s="13"/>
      <c r="M53" s="4"/>
    </row>
    <row r="54" spans="2:14">
      <c r="D54" t="s">
        <v>34</v>
      </c>
      <c r="E54" t="str">
        <f t="shared" si="5"/>
        <v>❂densitel</v>
      </c>
      <c r="F54" t="str">
        <f t="shared" si="6"/>
        <v>xing·densitel</v>
      </c>
      <c r="G54" s="17">
        <v>999.97199999999998</v>
      </c>
      <c r="H54" t="s">
        <v>79</v>
      </c>
      <c r="I54" s="16"/>
      <c r="K54" s="16"/>
    </row>
    <row r="55" spans="2:14">
      <c r="D55" t="s">
        <v>35</v>
      </c>
      <c r="E55" t="str">
        <f t="shared" si="5"/>
        <v>❂massel</v>
      </c>
      <c r="F55" t="str">
        <f t="shared" si="6"/>
        <v>xing·massel</v>
      </c>
      <c r="G55" s="12">
        <f ca="1">G52*G54</f>
        <v>1205.5565286774199</v>
      </c>
      <c r="H55" t="s">
        <v>46</v>
      </c>
      <c r="I55" s="11">
        <f ca="1">G55/0.45359237</f>
        <v>2657.7971950397223</v>
      </c>
      <c r="J55" t="s">
        <v>59</v>
      </c>
      <c r="K55" s="5">
        <f ca="1">G55/1000</f>
        <v>1.2055565286774199</v>
      </c>
      <c r="L55" t="s">
        <v>50</v>
      </c>
      <c r="M55" s="5">
        <f ca="1">I55/2000</f>
        <v>1.3288985975198611</v>
      </c>
      <c r="N55" t="s">
        <v>52</v>
      </c>
    </row>
    <row r="56" spans="2:14">
      <c r="D56" t="s">
        <v>146</v>
      </c>
      <c r="E56" t="str">
        <f t="shared" si="5"/>
        <v>❂massic·</v>
      </c>
      <c r="F56" t="str">
        <f t="shared" si="6"/>
        <v>xing·massic·</v>
      </c>
      <c r="G56" s="4">
        <f ca="1">1/G55</f>
        <v>8.2949241799309915E-4</v>
      </c>
      <c r="H56" t="s">
        <v>147</v>
      </c>
      <c r="I56" s="3"/>
      <c r="K56" s="7"/>
      <c r="M56" s="7"/>
    </row>
    <row r="57" spans="2:14">
      <c r="D57" t="s">
        <v>49</v>
      </c>
      <c r="E57" t="str">
        <f t="shared" si="5"/>
        <v>❂momentumel</v>
      </c>
      <c r="F57" t="str">
        <f t="shared" si="6"/>
        <v>xing·momentumel</v>
      </c>
      <c r="G57" s="3">
        <f ca="1">G55*G30</f>
        <v>3892.9635613775245</v>
      </c>
      <c r="H57" t="s">
        <v>80</v>
      </c>
    </row>
    <row r="58" spans="2:14">
      <c r="D58" t="s">
        <v>114</v>
      </c>
      <c r="E58" t="str">
        <f t="shared" si="5"/>
        <v>❂actionel</v>
      </c>
      <c r="F58" t="str">
        <f t="shared" si="6"/>
        <v>xing·actionel</v>
      </c>
      <c r="G58" s="3">
        <f ca="1">G57*G34</f>
        <v>4143.3051384878963</v>
      </c>
      <c r="H58" t="s">
        <v>115</v>
      </c>
    </row>
    <row r="59" spans="2:14">
      <c r="D59" t="s">
        <v>47</v>
      </c>
      <c r="E59" t="str">
        <f t="shared" si="5"/>
        <v>❂forcel</v>
      </c>
      <c r="F59" t="str">
        <f t="shared" si="6"/>
        <v>xing·forcel</v>
      </c>
      <c r="G59" s="2">
        <f ca="1">G55*G29</f>
        <v>11811.539812890624</v>
      </c>
      <c r="H59" t="s">
        <v>48</v>
      </c>
    </row>
    <row r="60" spans="2:14">
      <c r="D60" t="s">
        <v>101</v>
      </c>
      <c r="E60" t="str">
        <f t="shared" si="5"/>
        <v>❂influencel</v>
      </c>
      <c r="F60" t="str">
        <f t="shared" si="6"/>
        <v>xing·influencel</v>
      </c>
      <c r="G60" s="2">
        <f ca="1">G59*G43</f>
        <v>13379.493656342345</v>
      </c>
      <c r="H60" t="s">
        <v>102</v>
      </c>
    </row>
    <row r="61" spans="2:14">
      <c r="D61" t="s">
        <v>60</v>
      </c>
      <c r="E61" t="str">
        <f t="shared" si="5"/>
        <v>❂energiel</v>
      </c>
      <c r="F61" t="str">
        <f t="shared" si="6"/>
        <v>xing·energiel</v>
      </c>
      <c r="G61" s="2">
        <f ca="1">G59*G34</f>
        <v>12571.094701664018</v>
      </c>
      <c r="H61" t="s">
        <v>99</v>
      </c>
    </row>
    <row r="62" spans="2:14">
      <c r="D62" t="s">
        <v>61</v>
      </c>
      <c r="E62" t="str">
        <f t="shared" si="5"/>
        <v>❂powerel</v>
      </c>
      <c r="F62" t="str">
        <f t="shared" si="6"/>
        <v>xing·powerel</v>
      </c>
      <c r="G62" s="2">
        <f ca="1">G61/G27</f>
        <v>38141.632517048754</v>
      </c>
      <c r="H62" t="s">
        <v>100</v>
      </c>
    </row>
    <row r="63" spans="2:14">
      <c r="D63" t="s">
        <v>107</v>
      </c>
      <c r="E63" t="str">
        <f t="shared" si="5"/>
        <v>❂intensitel</v>
      </c>
      <c r="F63" t="str">
        <f t="shared" si="6"/>
        <v>xing·intensitel</v>
      </c>
      <c r="G63" s="2">
        <f ca="1">G62/G43</f>
        <v>33671.783295790636</v>
      </c>
      <c r="H63" t="s">
        <v>108</v>
      </c>
    </row>
    <row r="64" spans="2:14">
      <c r="D64" t="s">
        <v>103</v>
      </c>
      <c r="E64" t="str">
        <f t="shared" si="5"/>
        <v>❂pressurel</v>
      </c>
      <c r="F64" t="str">
        <f t="shared" si="6"/>
        <v>xing·pressurel</v>
      </c>
      <c r="G64" s="2">
        <f ca="1">G59/G43</f>
        <v>10427.335767326778</v>
      </c>
      <c r="H64" t="s">
        <v>104</v>
      </c>
    </row>
    <row r="65" spans="2:8">
      <c r="D65" t="s">
        <v>105</v>
      </c>
      <c r="E65" t="str">
        <f t="shared" si="5"/>
        <v>❂tensionel</v>
      </c>
      <c r="F65" t="str">
        <f t="shared" si="6"/>
        <v>xing·tensionel</v>
      </c>
      <c r="G65" s="2">
        <f ca="1">G59/G34</f>
        <v>11097.877795243496</v>
      </c>
      <c r="H65" t="s">
        <v>109</v>
      </c>
    </row>
    <row r="66" spans="2:8">
      <c r="D66" t="s">
        <v>112</v>
      </c>
      <c r="E66" t="str">
        <f t="shared" si="5"/>
        <v>❂dynaviscositel</v>
      </c>
      <c r="F66" t="str">
        <f t="shared" si="6"/>
        <v>xing·dynaviscositel</v>
      </c>
      <c r="G66" s="3">
        <f ca="1">G55/G34/G27</f>
        <v>3436.7439662820184</v>
      </c>
      <c r="H66" t="s">
        <v>111</v>
      </c>
    </row>
    <row r="67" spans="2:8">
      <c r="D67" t="s">
        <v>110</v>
      </c>
      <c r="E67" t="str">
        <f t="shared" si="5"/>
        <v>❂kineviscositel</v>
      </c>
      <c r="F67" t="str">
        <f t="shared" si="6"/>
        <v>xing·kineviscositel</v>
      </c>
      <c r="G67" s="3">
        <f ca="1">G43/G27</f>
        <v>3.4368401978075571</v>
      </c>
      <c r="H67" t="s">
        <v>113</v>
      </c>
    </row>
    <row r="68" spans="2:8">
      <c r="E68" t="s">
        <v>156</v>
      </c>
      <c r="G68" s="7">
        <f>2*PI()</f>
        <v>6.2831853071795862</v>
      </c>
      <c r="H68" s="27"/>
    </row>
    <row r="69" spans="2:8">
      <c r="D69" t="s">
        <v>118</v>
      </c>
      <c r="E69" t="str">
        <f t="shared" si="5"/>
        <v>❂radiel</v>
      </c>
      <c r="F69" t="str">
        <f t="shared" si="6"/>
        <v>xing·radiel</v>
      </c>
      <c r="G69" s="6">
        <f ca="1">G34</f>
        <v>1.0643061701357894</v>
      </c>
      <c r="H69" t="s">
        <v>119</v>
      </c>
    </row>
    <row r="70" spans="2:8">
      <c r="D70" t="s">
        <v>120</v>
      </c>
      <c r="E70" t="str">
        <f t="shared" si="5"/>
        <v>❂steradiel</v>
      </c>
      <c r="F70" t="str">
        <f t="shared" si="6"/>
        <v>xing·steradiel</v>
      </c>
      <c r="G70" s="7">
        <f ca="1">G43</f>
        <v>1.1327476237891119</v>
      </c>
      <c r="H70" t="s">
        <v>121</v>
      </c>
    </row>
    <row r="71" spans="2:8">
      <c r="D71" t="s">
        <v>122</v>
      </c>
      <c r="E71" t="str">
        <f t="shared" si="5"/>
        <v>❂radcia·velocitel</v>
      </c>
      <c r="F71" t="str">
        <f t="shared" si="6"/>
        <v>xing·radcia·velocitel</v>
      </c>
      <c r="G71" s="16">
        <f ca="1">G30/G69</f>
        <v>3.0340740740740744</v>
      </c>
      <c r="H71" t="s">
        <v>123</v>
      </c>
    </row>
    <row r="72" spans="2:8">
      <c r="D72" t="s">
        <v>124</v>
      </c>
      <c r="E72" t="str">
        <f t="shared" si="5"/>
        <v>❂radcia·accelerel</v>
      </c>
      <c r="F72" t="str">
        <f t="shared" si="6"/>
        <v>xing·radcia·accelerel</v>
      </c>
      <c r="G72" s="14">
        <f ca="1">G29/G69</f>
        <v>9.2056054869684498</v>
      </c>
      <c r="H72" t="s">
        <v>125</v>
      </c>
    </row>
    <row r="73" spans="2:8">
      <c r="D73" t="s">
        <v>127</v>
      </c>
      <c r="E73" t="str">
        <f t="shared" si="5"/>
        <v>❂steradqua·massel</v>
      </c>
      <c r="F73" t="str">
        <f t="shared" si="6"/>
        <v>xing·steradqua·massel</v>
      </c>
      <c r="G73" s="2">
        <f ca="1">G55*G70</f>
        <v>1365.5912932027977</v>
      </c>
      <c r="H73" s="27" t="s">
        <v>126</v>
      </c>
    </row>
    <row r="74" spans="2:8">
      <c r="D74" t="s">
        <v>128</v>
      </c>
      <c r="E74" t="str">
        <f t="shared" si="5"/>
        <v>❂radqua·momentumel</v>
      </c>
      <c r="F74" t="str">
        <f t="shared" si="6"/>
        <v>xing·radqua·momentumel</v>
      </c>
      <c r="G74" s="3">
        <f ca="1">G57*G69</f>
        <v>4143.3051384878963</v>
      </c>
      <c r="H74" s="27" t="s">
        <v>129</v>
      </c>
    </row>
    <row r="75" spans="2:8">
      <c r="D75" t="s">
        <v>130</v>
      </c>
      <c r="E75" t="str">
        <f t="shared" si="5"/>
        <v>❂radqua·forcel</v>
      </c>
      <c r="F75" t="str">
        <f t="shared" si="6"/>
        <v>xing·radqua·forcel</v>
      </c>
      <c r="G75" s="2">
        <f ca="1">G69*G59</f>
        <v>12571.094701664018</v>
      </c>
      <c r="H75" s="27" t="s">
        <v>131</v>
      </c>
    </row>
    <row r="76" spans="2:8">
      <c r="D76" t="s">
        <v>132</v>
      </c>
      <c r="E76" t="str">
        <f t="shared" si="5"/>
        <v>❂massic·heatabilitel</v>
      </c>
      <c r="F76" t="str">
        <f t="shared" si="6"/>
        <v>xing·massic·heatabilitel</v>
      </c>
      <c r="G76" s="15">
        <f>G13</f>
        <v>4190</v>
      </c>
      <c r="H76" s="27" t="s">
        <v>133</v>
      </c>
    </row>
    <row r="77" spans="2:8">
      <c r="D77" t="s">
        <v>134</v>
      </c>
      <c r="E77" t="str">
        <f t="shared" si="5"/>
        <v>❂heatabilitel</v>
      </c>
      <c r="F77" t="str">
        <f t="shared" si="6"/>
        <v>xing·heatabilitel</v>
      </c>
      <c r="G77" s="13">
        <f ca="1">G76*G55</f>
        <v>5051281.8551583895</v>
      </c>
      <c r="H77" s="27" t="s">
        <v>135</v>
      </c>
    </row>
    <row r="78" spans="2:8">
      <c r="D78" t="s">
        <v>136</v>
      </c>
      <c r="E78" t="str">
        <f t="shared" si="5"/>
        <v>❂temperaturel</v>
      </c>
      <c r="F78" t="str">
        <f t="shared" si="6"/>
        <v>xing·temperaturel</v>
      </c>
      <c r="G78" s="21">
        <f ca="1">G61/G77</f>
        <v>2.4886939715760199E-3</v>
      </c>
      <c r="H78" s="27" t="s">
        <v>137</v>
      </c>
    </row>
    <row r="79" spans="2:8">
      <c r="B79">
        <v>2</v>
      </c>
      <c r="E79" t="str">
        <f ca="1">BrandMark&amp;LOOKUP($B79,DigitSeq!$A$2:$A$513,DigitSeq!$C$2:$C$513)&amp;RadixSyllable&amp;PositiveGlue&amp;"·"&amp;$D$78</f>
        <v>❂biosqua·temperaturel</v>
      </c>
      <c r="F79" t="str">
        <f ca="1">BrandPrefix&amp;LOOKUP($B79,DigitSeq!$A$2:$A$513,DigitSeq!$C$2:$C$513)&amp;RadixSyllable&amp;PositiveGlue&amp;"·"&amp;$D$78</f>
        <v>xing·biosqua·temperaturel</v>
      </c>
      <c r="G79" s="9">
        <f ca="1">POWER(Radix,$B79)*$G$78</f>
        <v>0.15927641418086527</v>
      </c>
      <c r="H79" s="27" t="s">
        <v>137</v>
      </c>
    </row>
    <row r="80" spans="2:8">
      <c r="B80">
        <v>3</v>
      </c>
      <c r="E80" t="str">
        <f ca="1">BrandMark&amp;LOOKUP($B80,DigitSeq!$A$2:$A$513,DigitSeq!$C$2:$C$513)&amp;RadixSyllable&amp;PositiveGlue&amp;"·"&amp;$D$78</f>
        <v>❂triosqua·temperaturel</v>
      </c>
      <c r="F80" t="str">
        <f ca="1">BrandPrefix&amp;LOOKUP($B80,DigitSeq!$A$2:$A$513,DigitSeq!$C$2:$C$513)&amp;RadixSyllable&amp;PositiveGlue&amp;"·"&amp;$D$78</f>
        <v>xing·triosqua·temperaturel</v>
      </c>
      <c r="G80" s="9">
        <f ca="1">POWER(Radix,$B80)*$G$78</f>
        <v>1.2742113134469222</v>
      </c>
      <c r="H80" s="27" t="s">
        <v>137</v>
      </c>
    </row>
    <row r="81" spans="4:9">
      <c r="D81" t="s">
        <v>138</v>
      </c>
      <c r="E81" t="str">
        <f>BrandMark&amp;$D81</f>
        <v>❂substancel</v>
      </c>
      <c r="F81" t="str">
        <f>BrandPrefix&amp;$D81</f>
        <v>xing·substancel</v>
      </c>
      <c r="G81" s="17">
        <f ca="1">G55*1000</f>
        <v>1205556.52867742</v>
      </c>
      <c r="H81" s="27" t="s">
        <v>139</v>
      </c>
    </row>
    <row r="82" spans="4:9">
      <c r="D82" t="s">
        <v>148</v>
      </c>
      <c r="E82" t="str">
        <f>BrandMark&amp;$D82</f>
        <v>❂volumic·substancel</v>
      </c>
      <c r="F82" t="str">
        <f>BrandPrefix&amp;$D82</f>
        <v>xing·volumic·substancel</v>
      </c>
      <c r="G82" s="5">
        <f ca="1">G81/G52</f>
        <v>999972</v>
      </c>
      <c r="H82" s="27" t="s">
        <v>209</v>
      </c>
      <c r="I82" s="19" t="s">
        <v>234</v>
      </c>
    </row>
    <row r="83" spans="4:9">
      <c r="D83" t="s">
        <v>149</v>
      </c>
      <c r="E83" t="str">
        <f>BrandMark&amp;$D83</f>
        <v>❂massic·substancel</v>
      </c>
      <c r="F83" t="str">
        <f>BrandPrefix&amp;$D83</f>
        <v>xing·massic·substancel</v>
      </c>
      <c r="G83" s="3">
        <f ca="1">G81/G55</f>
        <v>1000.0000000000001</v>
      </c>
      <c r="H83" s="27" t="s">
        <v>210</v>
      </c>
      <c r="I83" s="19" t="s">
        <v>211</v>
      </c>
    </row>
    <row r="84" spans="4:9">
      <c r="D84" t="s">
        <v>154</v>
      </c>
      <c r="E84" t="str">
        <f t="shared" ref="E84:E113" si="10">BrandMark&amp;$D84</f>
        <v>❂impedancel</v>
      </c>
      <c r="F84" t="str">
        <f t="shared" ref="F84:F113" si="11">BrandPrefix&amp;$D84</f>
        <v>xing·impedancel</v>
      </c>
      <c r="G84" s="28">
        <f>2*G68*G31*0.0000001</f>
        <v>376.73031346177061</v>
      </c>
      <c r="H84" s="29" t="s">
        <v>157</v>
      </c>
    </row>
    <row r="85" spans="4:9">
      <c r="D85" t="s">
        <v>161</v>
      </c>
      <c r="E85" t="str">
        <f t="shared" si="10"/>
        <v>❂admittancel</v>
      </c>
      <c r="F85" t="str">
        <f t="shared" si="11"/>
        <v>xing·admittancel</v>
      </c>
      <c r="G85" s="30">
        <f>1/G84</f>
        <v>2.6544187294380728E-3</v>
      </c>
      <c r="H85" s="29" t="s">
        <v>162</v>
      </c>
    </row>
    <row r="86" spans="4:9">
      <c r="D86" t="s">
        <v>150</v>
      </c>
      <c r="E86" t="str">
        <f t="shared" si="10"/>
        <v>❂electrel</v>
      </c>
      <c r="F86" t="str">
        <f t="shared" si="11"/>
        <v>xing·electrel</v>
      </c>
      <c r="G86" s="7">
        <f ca="1">G90*G27</f>
        <v>3.3163333308609495</v>
      </c>
      <c r="H86" s="29" t="s">
        <v>159</v>
      </c>
    </row>
    <row r="87" spans="4:9">
      <c r="D87" t="s">
        <v>170</v>
      </c>
      <c r="E87" t="str">
        <f t="shared" si="10"/>
        <v>❂electric·</v>
      </c>
      <c r="F87" t="str">
        <f t="shared" si="11"/>
        <v>xing·electric·</v>
      </c>
      <c r="G87" s="7">
        <f ca="1">1/G86</f>
        <v>0.3015378432240981</v>
      </c>
      <c r="H87" s="29" t="s">
        <v>171</v>
      </c>
    </row>
    <row r="88" spans="4:9">
      <c r="D88" t="s">
        <v>151</v>
      </c>
      <c r="E88" t="str">
        <f t="shared" si="10"/>
        <v>❂magnetel</v>
      </c>
      <c r="F88" t="str">
        <f t="shared" si="11"/>
        <v>xing·magnetel</v>
      </c>
      <c r="G88" s="6">
        <f ca="1">G90*G34</f>
        <v>10.70904972708912</v>
      </c>
      <c r="H88" s="27" t="s">
        <v>160</v>
      </c>
    </row>
    <row r="89" spans="4:9">
      <c r="D89" t="s">
        <v>172</v>
      </c>
      <c r="E89" t="str">
        <f t="shared" si="10"/>
        <v>❂magnetic·</v>
      </c>
      <c r="F89" t="str">
        <f t="shared" si="11"/>
        <v>xing·magnetic·</v>
      </c>
      <c r="G89" s="9">
        <f ca="1">1/G88</f>
        <v>9.3378966900344668E-2</v>
      </c>
      <c r="H89" s="27" t="s">
        <v>173</v>
      </c>
    </row>
    <row r="90" spans="4:9">
      <c r="D90" t="s">
        <v>152</v>
      </c>
      <c r="E90" t="str">
        <f t="shared" si="10"/>
        <v>❂currentel</v>
      </c>
      <c r="F90" t="str">
        <f t="shared" si="11"/>
        <v>xing·currentel</v>
      </c>
      <c r="G90" s="6">
        <f ca="1">SQRT(G62/G84)</f>
        <v>10.062000980152925</v>
      </c>
      <c r="H90" t="s">
        <v>158</v>
      </c>
    </row>
    <row r="91" spans="4:9">
      <c r="D91" t="s">
        <v>153</v>
      </c>
      <c r="E91" t="str">
        <f t="shared" si="10"/>
        <v>❂alternationel</v>
      </c>
      <c r="F91" t="str">
        <f t="shared" si="11"/>
        <v>xing·alternationel</v>
      </c>
      <c r="G91" s="6">
        <f ca="1">G90/G27</f>
        <v>30.528856307189912</v>
      </c>
      <c r="H91" s="27" t="s">
        <v>163</v>
      </c>
    </row>
    <row r="92" spans="4:9">
      <c r="D92" t="s">
        <v>213</v>
      </c>
      <c r="E92" t="str">
        <f t="shared" si="10"/>
        <v>❂electrizationel</v>
      </c>
      <c r="F92" t="str">
        <f t="shared" si="11"/>
        <v>xing·electrizationel</v>
      </c>
      <c r="G92" s="7">
        <f ca="1">G86/G43</f>
        <v>2.9276895057767649</v>
      </c>
      <c r="H92" s="27" t="s">
        <v>164</v>
      </c>
    </row>
    <row r="93" spans="4:9">
      <c r="D93" t="s">
        <v>214</v>
      </c>
      <c r="E93" t="str">
        <f t="shared" si="10"/>
        <v>❂magnetizationel</v>
      </c>
      <c r="F93" t="str">
        <f t="shared" si="11"/>
        <v>xing·magnetizationel</v>
      </c>
      <c r="G93" s="7">
        <f ca="1">G88/G43</f>
        <v>9.4540473996022847</v>
      </c>
      <c r="H93" s="27" t="s">
        <v>165</v>
      </c>
    </row>
    <row r="94" spans="4:9">
      <c r="D94" t="s">
        <v>166</v>
      </c>
      <c r="E94" t="str">
        <f t="shared" si="10"/>
        <v>❂electrodensel</v>
      </c>
      <c r="F94" t="str">
        <f t="shared" si="11"/>
        <v>xing·electrodensel</v>
      </c>
      <c r="G94" s="7">
        <f ca="1">G86/G52</f>
        <v>2.7507963290330597</v>
      </c>
      <c r="H94" s="27" t="s">
        <v>167</v>
      </c>
    </row>
    <row r="95" spans="4:9">
      <c r="D95" t="s">
        <v>168</v>
      </c>
      <c r="E95" t="str">
        <f t="shared" si="10"/>
        <v>❂magnetodensel</v>
      </c>
      <c r="F95" t="str">
        <f t="shared" si="11"/>
        <v>xing·magnetodensel</v>
      </c>
      <c r="G95" s="7">
        <f ca="1">G88/G52</f>
        <v>8.8828268264160215</v>
      </c>
      <c r="H95" s="27" t="s">
        <v>169</v>
      </c>
    </row>
    <row r="96" spans="4:9">
      <c r="D96" t="s">
        <v>174</v>
      </c>
      <c r="E96" t="str">
        <f t="shared" si="10"/>
        <v>❂electric·forcel</v>
      </c>
      <c r="F96" t="str">
        <f t="shared" si="11"/>
        <v>xing·electric·forcel</v>
      </c>
      <c r="G96" s="3">
        <f ca="1">G87*G59</f>
        <v>3561.6262403346059</v>
      </c>
      <c r="H96" s="29" t="s">
        <v>175</v>
      </c>
    </row>
    <row r="97" spans="1:10">
      <c r="D97" t="s">
        <v>176</v>
      </c>
      <c r="E97" t="str">
        <f t="shared" si="10"/>
        <v>❂magnetic·forcel</v>
      </c>
      <c r="F97" t="str">
        <f t="shared" si="11"/>
        <v>xing·magnetic·forcel</v>
      </c>
      <c r="G97" s="3">
        <f ca="1">G89*G59</f>
        <v>1102.9493852300168</v>
      </c>
      <c r="H97" s="29" t="s">
        <v>177</v>
      </c>
    </row>
    <row r="98" spans="1:10">
      <c r="D98" t="s">
        <v>178</v>
      </c>
      <c r="E98" t="str">
        <f t="shared" si="10"/>
        <v>❂electric·potentiel</v>
      </c>
      <c r="F98" t="str">
        <f t="shared" si="11"/>
        <v>xing·electric·potentiel</v>
      </c>
      <c r="G98" s="3">
        <f ca="1">G87*G61</f>
        <v>3790.6607833056551</v>
      </c>
      <c r="H98" s="29" t="s">
        <v>180</v>
      </c>
    </row>
    <row r="99" spans="1:10">
      <c r="D99" t="s">
        <v>179</v>
      </c>
      <c r="E99" t="str">
        <f t="shared" si="10"/>
        <v>❂magnetic·potentiel</v>
      </c>
      <c r="F99" t="str">
        <f t="shared" si="11"/>
        <v>xing·magnetic·potentiel</v>
      </c>
      <c r="G99" s="3">
        <f ca="1">G89*G61</f>
        <v>1173.8758360477825</v>
      </c>
      <c r="H99" s="29" t="s">
        <v>181</v>
      </c>
    </row>
    <row r="100" spans="1:10">
      <c r="D100" t="s">
        <v>182</v>
      </c>
      <c r="E100" t="str">
        <f t="shared" si="10"/>
        <v>❂electric·influencel</v>
      </c>
      <c r="F100" t="str">
        <f t="shared" si="11"/>
        <v>xing·electric·influencel</v>
      </c>
      <c r="G100" s="3">
        <f ca="1">G87*G60</f>
        <v>4034.423660563973</v>
      </c>
      <c r="H100" s="27" t="s">
        <v>184</v>
      </c>
    </row>
    <row r="101" spans="1:10">
      <c r="D101" t="s">
        <v>183</v>
      </c>
      <c r="E101" t="str">
        <f t="shared" si="10"/>
        <v>❂magnetic·influencel</v>
      </c>
      <c r="F101" t="str">
        <f t="shared" si="11"/>
        <v>xing·magnetic·influencel</v>
      </c>
      <c r="G101" s="3">
        <f ca="1">G89*G60</f>
        <v>1249.3632952789633</v>
      </c>
      <c r="H101" s="27" t="s">
        <v>185</v>
      </c>
    </row>
    <row r="102" spans="1:10">
      <c r="D102" t="s">
        <v>186</v>
      </c>
      <c r="E102" t="str">
        <f t="shared" si="10"/>
        <v>❂elastivitel</v>
      </c>
      <c r="F102" t="str">
        <f t="shared" si="11"/>
        <v>xing·elastivitel</v>
      </c>
      <c r="G102" s="3">
        <f ca="1">G84*G30</f>
        <v>1216.5314092587312</v>
      </c>
      <c r="H102" s="27" t="s">
        <v>187</v>
      </c>
    </row>
    <row r="103" spans="1:10">
      <c r="A103" s="21">
        <f ca="1">G103/G102</f>
        <v>92838463.375595406</v>
      </c>
      <c r="B103">
        <f ca="1">FLOOR(LOG(A103)/LOG(Radix),1)</f>
        <v>8</v>
      </c>
      <c r="C103" s="7">
        <f ca="1">A103/POWER(Radix,B103)</f>
        <v>5.5336036309954766</v>
      </c>
      <c r="E103" t="s">
        <v>204</v>
      </c>
      <c r="G103" s="17">
        <f>1/G105</f>
        <v>112940906683.72818</v>
      </c>
      <c r="H103" s="27" t="s">
        <v>187</v>
      </c>
      <c r="I103" s="33" t="str">
        <f ca="1">_xlfn.BASE(C103,Radix)&amp;"."&amp;_xlfn.BASE((C103-INT(C103))*POWER(Radix,Precision),Radix,Precision)&amp;"["&amp;RadixAbbrev&amp;"]"</f>
        <v>5.421150773002[8]</v>
      </c>
      <c r="J103" s="27" t="str">
        <f ca="1">BrandMark&amp;LOOKUP(ABS(B103),DigitSeq!$A$2:$A$513,DigitSeq!$C$2:$C$513)&amp;RadixSyllable&amp;IF(B103&lt;0,NegativeGlue,PositiveGlue)&amp;"·"&amp;D102</f>
        <v>❂unnilosqua·elastivitel</v>
      </c>
    </row>
    <row r="104" spans="1:10">
      <c r="D104" t="s">
        <v>188</v>
      </c>
      <c r="E104" t="str">
        <f t="shared" si="10"/>
        <v>❂capacitivitel</v>
      </c>
      <c r="F104" t="str">
        <f t="shared" si="11"/>
        <v>xing·capacitivitel</v>
      </c>
      <c r="G104" s="24">
        <f ca="1">1/G102</f>
        <v>8.2200919136919757E-4</v>
      </c>
      <c r="H104" s="27" t="s">
        <v>189</v>
      </c>
    </row>
    <row r="105" spans="1:10">
      <c r="A105" s="21">
        <f ca="1">G105/G104</f>
        <v>1.07713975828565E-8</v>
      </c>
      <c r="B105">
        <f ca="1">FLOOR(LOG(A105)/LOG(Radix),1)</f>
        <v>-9</v>
      </c>
      <c r="C105" s="7">
        <f ca="1">A105/POWER(Radix,B105)</f>
        <v>1.4457125109556912</v>
      </c>
      <c r="E105" t="s">
        <v>202</v>
      </c>
      <c r="G105" s="34">
        <v>8.8541878170000005E-12</v>
      </c>
      <c r="H105" s="27" t="s">
        <v>189</v>
      </c>
      <c r="I105" s="33" t="str">
        <f ca="1">_xlfn.BASE(C105,Radix)&amp;"."&amp;_xlfn.BASE((C105-INT(C105))*POWER(Radix,Precision),Radix,Precision)&amp;"["&amp;RadixAbbrev&amp;"]"</f>
        <v>1.344150670437[8]</v>
      </c>
      <c r="J105" s="27" t="str">
        <f ca="1">BrandMark&amp;LOOKUP(ABS(B105),DigitSeq!$A$2:$A$513,DigitSeq!$C$2:$C$513)&amp;RadixSyllable&amp;IF(B105&lt;0,NegativeGlue,PositiveGlue)&amp;"·"&amp;D104</f>
        <v>❂ununoscia·capacitivitel</v>
      </c>
    </row>
    <row r="106" spans="1:10">
      <c r="D106" t="s">
        <v>190</v>
      </c>
      <c r="E106" t="str">
        <f t="shared" si="10"/>
        <v>❂elastancel</v>
      </c>
      <c r="F106" t="str">
        <f t="shared" si="11"/>
        <v>xing·elastancel</v>
      </c>
      <c r="G106" s="3">
        <f ca="1">G84/G27</f>
        <v>1143.0276769921572</v>
      </c>
      <c r="H106" s="27" t="s">
        <v>191</v>
      </c>
    </row>
    <row r="107" spans="1:10">
      <c r="D107" t="s">
        <v>192</v>
      </c>
      <c r="E107" t="str">
        <f t="shared" si="10"/>
        <v>❂capacitancel</v>
      </c>
      <c r="F107" t="str">
        <f t="shared" si="11"/>
        <v>xing·capacitancel</v>
      </c>
      <c r="G107" s="31">
        <f ca="1">1/G106</f>
        <v>8.7486945428256796E-4</v>
      </c>
      <c r="H107" s="27" t="s">
        <v>193</v>
      </c>
    </row>
    <row r="108" spans="1:10">
      <c r="D108" t="s">
        <v>194</v>
      </c>
      <c r="E108" t="str">
        <f t="shared" si="10"/>
        <v>❂inductivitel</v>
      </c>
      <c r="F108" t="str">
        <f t="shared" si="11"/>
        <v>xing·inductivitel</v>
      </c>
      <c r="G108" s="3">
        <f ca="1">G84/G30</f>
        <v>116.66425379635986</v>
      </c>
      <c r="H108" s="27" t="s">
        <v>195</v>
      </c>
    </row>
    <row r="109" spans="1:10">
      <c r="A109" s="21">
        <f ca="1">G109/G108</f>
        <v>1.0771397583611225E-8</v>
      </c>
      <c r="B109">
        <f ca="1">FLOOR(LOG(A109)/LOG(Radix),1)</f>
        <v>-9</v>
      </c>
      <c r="C109" s="7">
        <f ca="1">A109/POWER(Radix,B109)</f>
        <v>1.4457125110569886</v>
      </c>
      <c r="E109" t="s">
        <v>205</v>
      </c>
      <c r="G109" s="32">
        <f>2*tau*0.0000001</f>
        <v>1.2566370614359173E-6</v>
      </c>
      <c r="H109" s="27" t="s">
        <v>195</v>
      </c>
      <c r="I109" s="33" t="str">
        <f ca="1">_xlfn.BASE(C109,Radix)&amp;"."&amp;_xlfn.BASE((C109-INT(C109))*POWER(Radix,Precision),Radix,Precision)&amp;"["&amp;RadixAbbrev&amp;"]"</f>
        <v>1.344150670446[8]</v>
      </c>
      <c r="J109" s="27" t="str">
        <f ca="1">BrandMark&amp;LOOKUP(ABS(B109),DigitSeq!$A$2:$A$513,DigitSeq!$C$2:$C$513)&amp;RadixSyllable&amp;IF(B109&lt;0,NegativeGlue,PositiveGlue)&amp;"·"&amp;D108</f>
        <v>❂ununoscia·inductivitel</v>
      </c>
    </row>
    <row r="110" spans="1:10">
      <c r="D110" t="s">
        <v>196</v>
      </c>
      <c r="E110" t="str">
        <f t="shared" si="10"/>
        <v>❂reluctivitel</v>
      </c>
      <c r="F110" t="str">
        <f t="shared" si="11"/>
        <v>xing·reluctivitel</v>
      </c>
      <c r="G110" s="9">
        <f ca="1">1/G108</f>
        <v>8.5716058471991177E-3</v>
      </c>
      <c r="H110" s="27" t="s">
        <v>197</v>
      </c>
    </row>
    <row r="111" spans="1:10">
      <c r="A111" s="21">
        <f ca="1">G111/G110</f>
        <v>92838463.369090438</v>
      </c>
      <c r="B111">
        <f ca="1">FLOOR(LOG(A111)/LOG(Radix),1)</f>
        <v>8</v>
      </c>
      <c r="C111" s="7">
        <f ca="1">A111/POWER(Radix,B111)</f>
        <v>5.5336036306077503</v>
      </c>
      <c r="E111" t="s">
        <v>206</v>
      </c>
      <c r="G111" s="5">
        <f>1/G109</f>
        <v>795774.71545947669</v>
      </c>
      <c r="H111" s="27" t="s">
        <v>197</v>
      </c>
      <c r="I111" s="33" t="str">
        <f ca="1">_xlfn.BASE(C111,Radix)&amp;"."&amp;_xlfn.BASE((C111-INT(C111))*POWER(Radix,Precision),Radix,Precision)&amp;"["&amp;RadixAbbrev&amp;"]"</f>
        <v>5.421150772747[8]</v>
      </c>
      <c r="J111" s="27" t="str">
        <f ca="1">BrandMark&amp;LOOKUP(ABS(B111),DigitSeq!$A$2:$A$513,DigitSeq!$C$2:$C$513)&amp;RadixSyllable&amp;IF(B111&lt;0,NegativeGlue,PositiveGlue)&amp;"·"&amp;D110</f>
        <v>❂unnilosqua·reluctivitel</v>
      </c>
    </row>
    <row r="112" spans="1:10">
      <c r="D112" t="s">
        <v>198</v>
      </c>
      <c r="E112" t="str">
        <f t="shared" si="10"/>
        <v>❂inductancel</v>
      </c>
      <c r="F112" t="str">
        <f t="shared" si="11"/>
        <v>xing·inductancel</v>
      </c>
      <c r="G112" s="4">
        <f ca="1">G84*G27</f>
        <v>124.1664851497535</v>
      </c>
      <c r="H112" s="27" t="s">
        <v>199</v>
      </c>
    </row>
    <row r="113" spans="4:8">
      <c r="D113" t="s">
        <v>200</v>
      </c>
      <c r="E113" t="str">
        <f t="shared" si="10"/>
        <v>❂reluctancel</v>
      </c>
      <c r="F113" t="str">
        <f t="shared" si="11"/>
        <v>xing·reluctancel</v>
      </c>
      <c r="G113" s="23">
        <f ca="1">1/G112</f>
        <v>8.0537030487247002E-3</v>
      </c>
      <c r="H113" s="27" t="s">
        <v>201</v>
      </c>
    </row>
  </sheetData>
  <dataValidations count="1">
    <dataValidation type="list" allowBlank="1" showInputMessage="1" showErrorMessage="1" sqref="E11" xr:uid="{43A495D7-25E9-46CB-AC25-FC4CCB37474A}">
      <formula1>$B$15:$B$24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FD5BD30-0FE6-47DD-B7EF-A5BA20801FA4}">
          <x14:formula1>
            <xm:f>OldUnits!$B$12:$B$19</xm:f>
          </x14:formula1>
          <xm:sqref>E12</xm:sqref>
        </x14:dataValidation>
        <x14:dataValidation type="list" allowBlank="1" showInputMessage="1" showErrorMessage="1" xr:uid="{6B50123E-802C-4913-9AB0-FBC7D1A5A845}">
          <x14:formula1>
            <xm:f>OldUnits!$B$21:$B$25</xm:f>
          </x14:formula1>
          <xm:sqref>T30 L30 N30 Q30 J30</xm:sqref>
        </x14:dataValidation>
        <x14:dataValidation type="list" allowBlank="1" showInputMessage="1" showErrorMessage="1" xr:uid="{D4FD6C4A-3F6F-4205-B43B-C11351F624B6}">
          <x14:formula1>
            <xm:f>OldUnits!$B$1:$B$10</xm:f>
          </x14:formula1>
          <xm:sqref>J15:J19 L15:L18 J21:J24</xm:sqref>
        </x14:dataValidation>
        <x14:dataValidation type="list" allowBlank="1" showInputMessage="1" showErrorMessage="1" xr:uid="{9D32FBE6-0EF9-4C4C-A80B-253AD0E08EA5}">
          <x14:formula1>
            <xm:f>OldUnits!$B$27:$B$33</xm:f>
          </x14:formula1>
          <xm:sqref>J34:J42 L34:L42 N38:N41</xm:sqref>
        </x14:dataValidation>
        <x14:dataValidation type="list" allowBlank="1" showInputMessage="1" showErrorMessage="1" xr:uid="{A85CA3F3-9F55-4ABC-9323-30397685FAC7}">
          <x14:formula1>
            <xm:f>OldUnits!$B$35:$B$42</xm:f>
          </x14:formula1>
          <xm:sqref>L43:L45 L47:L48 J43:J49</xm:sqref>
        </x14:dataValidation>
        <x14:dataValidation type="list" allowBlank="1" showInputMessage="1" showErrorMessage="1" xr:uid="{C0B3E2BB-E1D1-499D-BE84-7FC2B8B3DEBC}">
          <x14:formula1>
            <xm:f>OldUnits!$B$45:$B$51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B0C90-29DA-42C7-9413-1DFAA69FA1F8}">
  <sheetPr codeName="Sheet2"/>
  <dimension ref="A1:D25"/>
  <sheetViews>
    <sheetView workbookViewId="0">
      <selection activeCell="D1" sqref="D1"/>
    </sheetView>
  </sheetViews>
  <sheetFormatPr defaultRowHeight="15"/>
  <sheetData>
    <row r="1" spans="1:4">
      <c r="A1">
        <f>0</f>
        <v>0</v>
      </c>
      <c r="B1" t="str">
        <f>_xlfn.BASE(A1,36)</f>
        <v>0</v>
      </c>
      <c r="C1" t="s">
        <v>8</v>
      </c>
      <c r="D1" t="s">
        <v>221</v>
      </c>
    </row>
    <row r="2" spans="1:4">
      <c r="A2">
        <f>A1+1</f>
        <v>1</v>
      </c>
      <c r="B2" t="str">
        <f t="shared" ref="B2:B24" si="0">_xlfn.BASE(A2,36)</f>
        <v>1</v>
      </c>
      <c r="C2" t="s">
        <v>9</v>
      </c>
      <c r="D2" t="s">
        <v>221</v>
      </c>
    </row>
    <row r="3" spans="1:4">
      <c r="A3">
        <f t="shared" ref="A3:A24" si="1">A2+1</f>
        <v>2</v>
      </c>
      <c r="B3" t="str">
        <f t="shared" si="0"/>
        <v>2</v>
      </c>
      <c r="C3" t="s">
        <v>10</v>
      </c>
      <c r="D3" t="s">
        <v>221</v>
      </c>
    </row>
    <row r="4" spans="1:4">
      <c r="A4">
        <f t="shared" si="1"/>
        <v>3</v>
      </c>
      <c r="B4" t="str">
        <f t="shared" si="0"/>
        <v>3</v>
      </c>
      <c r="C4" t="s">
        <v>11</v>
      </c>
      <c r="D4" t="s">
        <v>221</v>
      </c>
    </row>
    <row r="5" spans="1:4">
      <c r="A5">
        <f t="shared" si="1"/>
        <v>4</v>
      </c>
      <c r="B5" t="str">
        <f t="shared" si="0"/>
        <v>4</v>
      </c>
      <c r="C5" t="s">
        <v>12</v>
      </c>
      <c r="D5" t="s">
        <v>221</v>
      </c>
    </row>
    <row r="6" spans="1:4">
      <c r="A6">
        <f t="shared" si="1"/>
        <v>5</v>
      </c>
      <c r="B6" t="str">
        <f t="shared" si="0"/>
        <v>5</v>
      </c>
      <c r="C6" t="s">
        <v>13</v>
      </c>
      <c r="D6" t="s">
        <v>221</v>
      </c>
    </row>
    <row r="7" spans="1:4">
      <c r="A7">
        <f t="shared" si="1"/>
        <v>6</v>
      </c>
      <c r="B7" t="str">
        <f t="shared" si="0"/>
        <v>6</v>
      </c>
      <c r="C7" t="s">
        <v>14</v>
      </c>
      <c r="D7" t="s">
        <v>219</v>
      </c>
    </row>
    <row r="8" spans="1:4">
      <c r="A8">
        <f t="shared" si="1"/>
        <v>7</v>
      </c>
      <c r="B8" t="str">
        <f t="shared" si="0"/>
        <v>7</v>
      </c>
      <c r="C8" t="s">
        <v>15</v>
      </c>
      <c r="D8" t="s">
        <v>221</v>
      </c>
    </row>
    <row r="9" spans="1:4">
      <c r="A9">
        <f t="shared" si="1"/>
        <v>8</v>
      </c>
      <c r="B9" t="str">
        <f t="shared" si="0"/>
        <v>8</v>
      </c>
      <c r="C9" t="s">
        <v>16</v>
      </c>
      <c r="D9" t="s">
        <v>6</v>
      </c>
    </row>
    <row r="10" spans="1:4">
      <c r="A10">
        <f t="shared" si="1"/>
        <v>9</v>
      </c>
      <c r="B10" t="str">
        <f t="shared" si="0"/>
        <v>9</v>
      </c>
      <c r="C10" t="s">
        <v>17</v>
      </c>
      <c r="D10" t="s">
        <v>221</v>
      </c>
    </row>
    <row r="11" spans="1:4">
      <c r="A11">
        <f t="shared" si="1"/>
        <v>10</v>
      </c>
      <c r="B11" t="str">
        <f t="shared" si="0"/>
        <v>A</v>
      </c>
      <c r="C11" t="s">
        <v>18</v>
      </c>
      <c r="D11" t="s">
        <v>217</v>
      </c>
    </row>
    <row r="12" spans="1:4">
      <c r="A12">
        <f t="shared" si="1"/>
        <v>11</v>
      </c>
      <c r="B12" t="str">
        <f t="shared" si="0"/>
        <v>B</v>
      </c>
      <c r="C12" t="s">
        <v>19</v>
      </c>
      <c r="D12" t="s">
        <v>221</v>
      </c>
    </row>
    <row r="13" spans="1:4">
      <c r="A13">
        <f t="shared" si="1"/>
        <v>12</v>
      </c>
      <c r="B13" t="str">
        <f t="shared" si="0"/>
        <v>C</v>
      </c>
      <c r="C13" t="s">
        <v>20</v>
      </c>
    </row>
    <row r="14" spans="1:4">
      <c r="A14">
        <f t="shared" si="1"/>
        <v>13</v>
      </c>
      <c r="B14" t="str">
        <f t="shared" si="0"/>
        <v>D</v>
      </c>
      <c r="C14" t="str">
        <f>C$13 &amp;C2</f>
        <v>zenun</v>
      </c>
      <c r="D14" t="s">
        <v>221</v>
      </c>
    </row>
    <row r="15" spans="1:4">
      <c r="A15">
        <f t="shared" si="1"/>
        <v>14</v>
      </c>
      <c r="B15" t="str">
        <f t="shared" si="0"/>
        <v>E</v>
      </c>
      <c r="C15" t="str">
        <f>C$13 &amp;C3</f>
        <v>zenbi</v>
      </c>
      <c r="D15" t="s">
        <v>221</v>
      </c>
    </row>
    <row r="16" spans="1:4">
      <c r="A16">
        <f t="shared" si="1"/>
        <v>15</v>
      </c>
      <c r="B16" t="str">
        <f t="shared" si="0"/>
        <v>F</v>
      </c>
      <c r="C16" t="str">
        <f>C$13 &amp;C4</f>
        <v>zentri</v>
      </c>
      <c r="D16" t="s">
        <v>221</v>
      </c>
    </row>
    <row r="17" spans="1:4">
      <c r="A17">
        <f t="shared" si="1"/>
        <v>16</v>
      </c>
      <c r="B17" t="str">
        <f t="shared" si="0"/>
        <v>G</v>
      </c>
      <c r="C17" t="str">
        <f>C$13 &amp;C5</f>
        <v>zenquad</v>
      </c>
      <c r="D17" t="s">
        <v>218</v>
      </c>
    </row>
    <row r="18" spans="1:4">
      <c r="A18">
        <f t="shared" si="1"/>
        <v>17</v>
      </c>
      <c r="B18" t="str">
        <f t="shared" si="0"/>
        <v>H</v>
      </c>
      <c r="C18" t="str">
        <f t="shared" ref="C18:C24" si="2">C$13 &amp;C6</f>
        <v>zenpent</v>
      </c>
      <c r="D18" t="s">
        <v>221</v>
      </c>
    </row>
    <row r="19" spans="1:4">
      <c r="A19">
        <f t="shared" si="1"/>
        <v>18</v>
      </c>
      <c r="B19" t="str">
        <f t="shared" si="0"/>
        <v>I</v>
      </c>
      <c r="C19" t="str">
        <f t="shared" si="2"/>
        <v>zenhex</v>
      </c>
      <c r="D19" t="s">
        <v>221</v>
      </c>
    </row>
    <row r="20" spans="1:4">
      <c r="A20">
        <f t="shared" si="1"/>
        <v>19</v>
      </c>
      <c r="B20" t="str">
        <f t="shared" si="0"/>
        <v>J</v>
      </c>
      <c r="C20" t="str">
        <f t="shared" si="2"/>
        <v>zensept</v>
      </c>
      <c r="D20" t="s">
        <v>221</v>
      </c>
    </row>
    <row r="21" spans="1:4">
      <c r="A21">
        <f t="shared" si="1"/>
        <v>20</v>
      </c>
      <c r="B21" t="str">
        <f t="shared" si="0"/>
        <v>K</v>
      </c>
      <c r="C21" t="str">
        <f t="shared" si="2"/>
        <v>zenoct</v>
      </c>
      <c r="D21" t="s">
        <v>220</v>
      </c>
    </row>
    <row r="22" spans="1:4">
      <c r="A22">
        <f t="shared" si="1"/>
        <v>21</v>
      </c>
      <c r="B22" t="str">
        <f t="shared" si="0"/>
        <v>L</v>
      </c>
      <c r="C22" t="str">
        <f t="shared" si="2"/>
        <v>zenenn</v>
      </c>
      <c r="D22" t="s">
        <v>221</v>
      </c>
    </row>
    <row r="23" spans="1:4">
      <c r="A23">
        <f t="shared" si="1"/>
        <v>22</v>
      </c>
      <c r="B23" t="str">
        <f t="shared" si="0"/>
        <v>M</v>
      </c>
      <c r="C23" t="str">
        <f t="shared" si="2"/>
        <v>zendec</v>
      </c>
      <c r="D23" t="s">
        <v>221</v>
      </c>
    </row>
    <row r="24" spans="1:4">
      <c r="A24">
        <f t="shared" si="1"/>
        <v>23</v>
      </c>
      <c r="B24" t="str">
        <f t="shared" si="0"/>
        <v>N</v>
      </c>
      <c r="C24" t="str">
        <f t="shared" si="2"/>
        <v>zenlev</v>
      </c>
      <c r="D24" t="s">
        <v>221</v>
      </c>
    </row>
    <row r="25" spans="1:4">
      <c r="B25" t="str">
        <f>""</f>
        <v/>
      </c>
      <c r="C25" t="str">
        <f>""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88BE2-8C6B-42DB-BF65-533963E80A38}">
  <sheetPr codeName="Sheet3"/>
  <dimension ref="A1:F529"/>
  <sheetViews>
    <sheetView topLeftCell="A319" workbookViewId="0">
      <selection activeCell="B2" sqref="B2"/>
    </sheetView>
  </sheetViews>
  <sheetFormatPr defaultRowHeight="15"/>
  <sheetData>
    <row r="1" spans="1:6">
      <c r="D1">
        <v>1</v>
      </c>
      <c r="E1">
        <f>D1+1</f>
        <v>2</v>
      </c>
      <c r="F1">
        <f>E1+1</f>
        <v>3</v>
      </c>
    </row>
    <row r="2" spans="1:6">
      <c r="A2">
        <v>0</v>
      </c>
      <c r="B2" t="str">
        <f t="shared" ref="B2:B33" si="0">_xlfn.BASE(A2,Radix)</f>
        <v>0</v>
      </c>
      <c r="C2" t="str">
        <f ca="1">_xlfn.CONCAT(D2:F2)</f>
        <v>nil</v>
      </c>
      <c r="D2" s="1" t="str">
        <f ca="1">IF(MID($B2,D$1,1)="","",LOOKUP(MID($B2,D$1,1),DigitRoots!$B$1:$B$23,DigitRoots!$C$1:$C$24))</f>
        <v>nil</v>
      </c>
      <c r="E2" s="1" t="str">
        <f>IF(MID($B2,E$1,1)="","",LOOKUP(MID($B2,E$1,1),DigitRoots!$B$1:$B$23,DigitRoots!$C$1:$C$24))</f>
        <v/>
      </c>
      <c r="F2" s="1" t="str">
        <f>IF(MID($B2,F$1,1)="","",LOOKUP(MID($B2,F$1,1),DigitRoots!$B$1:$B$23,DigitRoots!$C$1:$C$24))</f>
        <v/>
      </c>
    </row>
    <row r="3" spans="1:6">
      <c r="A3">
        <f>A2+1</f>
        <v>1</v>
      </c>
      <c r="B3" t="str">
        <f t="shared" si="0"/>
        <v>1</v>
      </c>
      <c r="C3" t="str">
        <f t="shared" ref="C3:C66" ca="1" si="1">_xlfn.CONCAT(D3:F3)</f>
        <v>un</v>
      </c>
      <c r="D3" s="1" t="str">
        <f ca="1">IF(MID($B3,D$1,1)="","",LOOKUP(MID($B3,D$1,1),DigitRoots!$B$1:$B$23,DigitRoots!$C$1:$C$24))</f>
        <v>un</v>
      </c>
      <c r="E3" s="1" t="str">
        <f>IF(MID($B3,E$1,1)="","",LOOKUP(MID($B3,E$1,1),DigitRoots!$B$1:$B$23,DigitRoots!$C$1:$C$24))</f>
        <v/>
      </c>
      <c r="F3" s="1" t="str">
        <f>IF(MID($B3,F$1,1)="","",LOOKUP(MID($B3,F$1,1),DigitRoots!$B$1:$B$23,DigitRoots!$C$1:$C$24))</f>
        <v/>
      </c>
    </row>
    <row r="4" spans="1:6">
      <c r="A4">
        <f t="shared" ref="A4:A67" si="2">A3+1</f>
        <v>2</v>
      </c>
      <c r="B4" t="str">
        <f t="shared" si="0"/>
        <v>2</v>
      </c>
      <c r="C4" t="str">
        <f t="shared" ca="1" si="1"/>
        <v>bi</v>
      </c>
      <c r="D4" s="1" t="str">
        <f ca="1">IF(MID($B4,D$1,1)="","",LOOKUP(MID($B4,D$1,1),DigitRoots!$B$1:$B$23,DigitRoots!$C$1:$C$24))</f>
        <v>bi</v>
      </c>
      <c r="E4" s="1" t="str">
        <f>IF(MID($B4,E$1,1)="","",LOOKUP(MID($B4,E$1,1),DigitRoots!$B$1:$B$23,DigitRoots!$C$1:$C$24))</f>
        <v/>
      </c>
      <c r="F4" s="1" t="str">
        <f>IF(MID($B4,F$1,1)="","",LOOKUP(MID($B4,F$1,1),DigitRoots!$B$1:$B$23,DigitRoots!$C$1:$C$24))</f>
        <v/>
      </c>
    </row>
    <row r="5" spans="1:6">
      <c r="A5">
        <f t="shared" si="2"/>
        <v>3</v>
      </c>
      <c r="B5" t="str">
        <f t="shared" si="0"/>
        <v>3</v>
      </c>
      <c r="C5" t="str">
        <f t="shared" ca="1" si="1"/>
        <v>tri</v>
      </c>
      <c r="D5" s="1" t="str">
        <f ca="1">IF(MID($B5,D$1,1)="","",LOOKUP(MID($B5,D$1,1),DigitRoots!$B$1:$B$23,DigitRoots!$C$1:$C$24))</f>
        <v>tri</v>
      </c>
      <c r="E5" s="1" t="str">
        <f>IF(MID($B5,E$1,1)="","",LOOKUP(MID($B5,E$1,1),DigitRoots!$B$1:$B$23,DigitRoots!$C$1:$C$24))</f>
        <v/>
      </c>
      <c r="F5" s="1" t="str">
        <f>IF(MID($B5,F$1,1)="","",LOOKUP(MID($B5,F$1,1),DigitRoots!$B$1:$B$23,DigitRoots!$C$1:$C$24))</f>
        <v/>
      </c>
    </row>
    <row r="6" spans="1:6">
      <c r="A6">
        <f t="shared" si="2"/>
        <v>4</v>
      </c>
      <c r="B6" t="str">
        <f t="shared" si="0"/>
        <v>4</v>
      </c>
      <c r="C6" t="str">
        <f t="shared" ca="1" si="1"/>
        <v>quad</v>
      </c>
      <c r="D6" s="1" t="str">
        <f ca="1">IF(MID($B6,D$1,1)="","",LOOKUP(MID($B6,D$1,1),DigitRoots!$B$1:$B$23,DigitRoots!$C$1:$C$24))</f>
        <v>quad</v>
      </c>
      <c r="E6" s="1" t="str">
        <f>IF(MID($B6,E$1,1)="","",LOOKUP(MID($B6,E$1,1),DigitRoots!$B$1:$B$23,DigitRoots!$C$1:$C$24))</f>
        <v/>
      </c>
      <c r="F6" s="1" t="str">
        <f>IF(MID($B6,F$1,1)="","",LOOKUP(MID($B6,F$1,1),DigitRoots!$B$1:$B$23,DigitRoots!$C$1:$C$24))</f>
        <v/>
      </c>
    </row>
    <row r="7" spans="1:6">
      <c r="A7">
        <f t="shared" si="2"/>
        <v>5</v>
      </c>
      <c r="B7" t="str">
        <f t="shared" si="0"/>
        <v>5</v>
      </c>
      <c r="C7" t="str">
        <f t="shared" ca="1" si="1"/>
        <v>pent</v>
      </c>
      <c r="D7" s="1" t="str">
        <f ca="1">IF(MID($B7,D$1,1)="","",LOOKUP(MID($B7,D$1,1),DigitRoots!$B$1:$B$23,DigitRoots!$C$1:$C$24))</f>
        <v>pent</v>
      </c>
      <c r="E7" s="1" t="str">
        <f>IF(MID($B7,E$1,1)="","",LOOKUP(MID($B7,E$1,1),DigitRoots!$B$1:$B$23,DigitRoots!$C$1:$C$24))</f>
        <v/>
      </c>
      <c r="F7" s="1" t="str">
        <f>IF(MID($B7,F$1,1)="","",LOOKUP(MID($B7,F$1,1),DigitRoots!$B$1:$B$23,DigitRoots!$C$1:$C$24))</f>
        <v/>
      </c>
    </row>
    <row r="8" spans="1:6">
      <c r="A8">
        <f t="shared" si="2"/>
        <v>6</v>
      </c>
      <c r="B8" t="str">
        <f t="shared" si="0"/>
        <v>6</v>
      </c>
      <c r="C8" t="str">
        <f t="shared" ca="1" si="1"/>
        <v>hex</v>
      </c>
      <c r="D8" s="1" t="str">
        <f ca="1">IF(MID($B8,D$1,1)="","",LOOKUP(MID($B8,D$1,1),DigitRoots!$B$1:$B$23,DigitRoots!$C$1:$C$24))</f>
        <v>hex</v>
      </c>
      <c r="E8" s="1" t="str">
        <f>IF(MID($B8,E$1,1)="","",LOOKUP(MID($B8,E$1,1),DigitRoots!$B$1:$B$23,DigitRoots!$C$1:$C$24))</f>
        <v/>
      </c>
      <c r="F8" s="1" t="str">
        <f>IF(MID($B8,F$1,1)="","",LOOKUP(MID($B8,F$1,1),DigitRoots!$B$1:$B$23,DigitRoots!$C$1:$C$24))</f>
        <v/>
      </c>
    </row>
    <row r="9" spans="1:6">
      <c r="A9">
        <f t="shared" si="2"/>
        <v>7</v>
      </c>
      <c r="B9" t="str">
        <f t="shared" si="0"/>
        <v>7</v>
      </c>
      <c r="C9" t="str">
        <f t="shared" ca="1" si="1"/>
        <v>sept</v>
      </c>
      <c r="D9" s="1" t="str">
        <f ca="1">IF(MID($B9,D$1,1)="","",LOOKUP(MID($B9,D$1,1),DigitRoots!$B$1:$B$23,DigitRoots!$C$1:$C$24))</f>
        <v>sept</v>
      </c>
      <c r="E9" s="1" t="str">
        <f>IF(MID($B9,E$1,1)="","",LOOKUP(MID($B9,E$1,1),DigitRoots!$B$1:$B$23,DigitRoots!$C$1:$C$24))</f>
        <v/>
      </c>
      <c r="F9" s="1" t="str">
        <f>IF(MID($B9,F$1,1)="","",LOOKUP(MID($B9,F$1,1),DigitRoots!$B$1:$B$23,DigitRoots!$C$1:$C$24))</f>
        <v/>
      </c>
    </row>
    <row r="10" spans="1:6">
      <c r="A10">
        <f t="shared" si="2"/>
        <v>8</v>
      </c>
      <c r="B10" t="str">
        <f t="shared" si="0"/>
        <v>10</v>
      </c>
      <c r="C10" t="str">
        <f t="shared" ca="1" si="1"/>
        <v>unnil</v>
      </c>
      <c r="D10" s="1" t="str">
        <f ca="1">IF(MID($B10,D$1,1)="","",LOOKUP(MID($B10,D$1,1),DigitRoots!$B$1:$B$23,DigitRoots!$C$1:$C$24))</f>
        <v>un</v>
      </c>
      <c r="E10" s="1" t="str">
        <f ca="1">IF(MID($B10,E$1,1)="","",LOOKUP(MID($B10,E$1,1),DigitRoots!$B$1:$B$23,DigitRoots!$C$1:$C$24))</f>
        <v>nil</v>
      </c>
      <c r="F10" s="1" t="str">
        <f>IF(MID($B10,F$1,1)="","",LOOKUP(MID($B10,F$1,1),DigitRoots!$B$1:$B$23,DigitRoots!$C$1:$C$24))</f>
        <v/>
      </c>
    </row>
    <row r="11" spans="1:6">
      <c r="A11">
        <f t="shared" si="2"/>
        <v>9</v>
      </c>
      <c r="B11" t="str">
        <f t="shared" si="0"/>
        <v>11</v>
      </c>
      <c r="C11" t="str">
        <f t="shared" ca="1" si="1"/>
        <v>unun</v>
      </c>
      <c r="D11" s="1" t="str">
        <f ca="1">IF(MID($B11,D$1,1)="","",LOOKUP(MID($B11,D$1,1),DigitRoots!$B$1:$B$23,DigitRoots!$C$1:$C$24))</f>
        <v>un</v>
      </c>
      <c r="E11" s="1" t="str">
        <f ca="1">IF(MID($B11,E$1,1)="","",LOOKUP(MID($B11,E$1,1),DigitRoots!$B$1:$B$23,DigitRoots!$C$1:$C$24))</f>
        <v>un</v>
      </c>
      <c r="F11" s="1" t="str">
        <f>IF(MID($B11,F$1,1)="","",LOOKUP(MID($B11,F$1,1),DigitRoots!$B$1:$B$23,DigitRoots!$C$1:$C$24))</f>
        <v/>
      </c>
    </row>
    <row r="12" spans="1:6">
      <c r="A12">
        <f t="shared" si="2"/>
        <v>10</v>
      </c>
      <c r="B12" t="str">
        <f t="shared" si="0"/>
        <v>12</v>
      </c>
      <c r="C12" t="str">
        <f t="shared" ca="1" si="1"/>
        <v>unbi</v>
      </c>
      <c r="D12" s="1" t="str">
        <f ca="1">IF(MID($B12,D$1,1)="","",LOOKUP(MID($B12,D$1,1),DigitRoots!$B$1:$B$23,DigitRoots!$C$1:$C$24))</f>
        <v>un</v>
      </c>
      <c r="E12" s="1" t="str">
        <f ca="1">IF(MID($B12,E$1,1)="","",LOOKUP(MID($B12,E$1,1),DigitRoots!$B$1:$B$23,DigitRoots!$C$1:$C$24))</f>
        <v>bi</v>
      </c>
      <c r="F12" s="1" t="str">
        <f>IF(MID($B12,F$1,1)="","",LOOKUP(MID($B12,F$1,1),DigitRoots!$B$1:$B$23,DigitRoots!$C$1:$C$24))</f>
        <v/>
      </c>
    </row>
    <row r="13" spans="1:6">
      <c r="A13">
        <f t="shared" si="2"/>
        <v>11</v>
      </c>
      <c r="B13" t="str">
        <f t="shared" si="0"/>
        <v>13</v>
      </c>
      <c r="C13" t="str">
        <f t="shared" ca="1" si="1"/>
        <v>untri</v>
      </c>
      <c r="D13" s="1" t="str">
        <f ca="1">IF(MID($B13,D$1,1)="","",LOOKUP(MID($B13,D$1,1),DigitRoots!$B$1:$B$23,DigitRoots!$C$1:$C$24))</f>
        <v>un</v>
      </c>
      <c r="E13" s="1" t="str">
        <f ca="1">IF(MID($B13,E$1,1)="","",LOOKUP(MID($B13,E$1,1),DigitRoots!$B$1:$B$23,DigitRoots!$C$1:$C$24))</f>
        <v>tri</v>
      </c>
      <c r="F13" s="1" t="str">
        <f>IF(MID($B13,F$1,1)="","",LOOKUP(MID($B13,F$1,1),DigitRoots!$B$1:$B$23,DigitRoots!$C$1:$C$24))</f>
        <v/>
      </c>
    </row>
    <row r="14" spans="1:6">
      <c r="A14">
        <f t="shared" si="2"/>
        <v>12</v>
      </c>
      <c r="B14" t="str">
        <f t="shared" si="0"/>
        <v>14</v>
      </c>
      <c r="C14" t="str">
        <f t="shared" ca="1" si="1"/>
        <v>unquad</v>
      </c>
      <c r="D14" s="1" t="str">
        <f ca="1">IF(MID($B14,D$1,1)="","",LOOKUP(MID($B14,D$1,1),DigitRoots!$B$1:$B$23,DigitRoots!$C$1:$C$24))</f>
        <v>un</v>
      </c>
      <c r="E14" s="1" t="str">
        <f ca="1">IF(MID($B14,E$1,1)="","",LOOKUP(MID($B14,E$1,1),DigitRoots!$B$1:$B$23,DigitRoots!$C$1:$C$24))</f>
        <v>quad</v>
      </c>
      <c r="F14" s="1" t="str">
        <f>IF(MID($B14,F$1,1)="","",LOOKUP(MID($B14,F$1,1),DigitRoots!$B$1:$B$23,DigitRoots!$C$1:$C$24))</f>
        <v/>
      </c>
    </row>
    <row r="15" spans="1:6">
      <c r="A15">
        <f t="shared" si="2"/>
        <v>13</v>
      </c>
      <c r="B15" t="str">
        <f t="shared" si="0"/>
        <v>15</v>
      </c>
      <c r="C15" t="str">
        <f t="shared" ca="1" si="1"/>
        <v>unpent</v>
      </c>
      <c r="D15" s="1" t="str">
        <f ca="1">IF(MID($B15,D$1,1)="","",LOOKUP(MID($B15,D$1,1),DigitRoots!$B$1:$B$23,DigitRoots!$C$1:$C$24))</f>
        <v>un</v>
      </c>
      <c r="E15" s="1" t="str">
        <f ca="1">IF(MID($B15,E$1,1)="","",LOOKUP(MID($B15,E$1,1),DigitRoots!$B$1:$B$23,DigitRoots!$C$1:$C$24))</f>
        <v>pent</v>
      </c>
      <c r="F15" s="1" t="str">
        <f>IF(MID($B15,F$1,1)="","",LOOKUP(MID($B15,F$1,1),DigitRoots!$B$1:$B$23,DigitRoots!$C$1:$C$24))</f>
        <v/>
      </c>
    </row>
    <row r="16" spans="1:6">
      <c r="A16">
        <f t="shared" si="2"/>
        <v>14</v>
      </c>
      <c r="B16" t="str">
        <f t="shared" si="0"/>
        <v>16</v>
      </c>
      <c r="C16" t="str">
        <f t="shared" ca="1" si="1"/>
        <v>unhex</v>
      </c>
      <c r="D16" s="1" t="str">
        <f ca="1">IF(MID($B16,D$1,1)="","",LOOKUP(MID($B16,D$1,1),DigitRoots!$B$1:$B$23,DigitRoots!$C$1:$C$24))</f>
        <v>un</v>
      </c>
      <c r="E16" s="1" t="str">
        <f ca="1">IF(MID($B16,E$1,1)="","",LOOKUP(MID($B16,E$1,1),DigitRoots!$B$1:$B$23,DigitRoots!$C$1:$C$24))</f>
        <v>hex</v>
      </c>
      <c r="F16" s="1" t="str">
        <f>IF(MID($B16,F$1,1)="","",LOOKUP(MID($B16,F$1,1),DigitRoots!$B$1:$B$23,DigitRoots!$C$1:$C$24))</f>
        <v/>
      </c>
    </row>
    <row r="17" spans="1:6">
      <c r="A17">
        <f t="shared" si="2"/>
        <v>15</v>
      </c>
      <c r="B17" t="str">
        <f t="shared" si="0"/>
        <v>17</v>
      </c>
      <c r="C17" t="str">
        <f t="shared" ca="1" si="1"/>
        <v>unsept</v>
      </c>
      <c r="D17" s="1" t="str">
        <f ca="1">IF(MID($B17,D$1,1)="","",LOOKUP(MID($B17,D$1,1),DigitRoots!$B$1:$B$23,DigitRoots!$C$1:$C$24))</f>
        <v>un</v>
      </c>
      <c r="E17" s="1" t="str">
        <f ca="1">IF(MID($B17,E$1,1)="","",LOOKUP(MID($B17,E$1,1),DigitRoots!$B$1:$B$23,DigitRoots!$C$1:$C$24))</f>
        <v>sept</v>
      </c>
      <c r="F17" s="1" t="str">
        <f>IF(MID($B17,F$1,1)="","",LOOKUP(MID($B17,F$1,1),DigitRoots!$B$1:$B$23,DigitRoots!$C$1:$C$24))</f>
        <v/>
      </c>
    </row>
    <row r="18" spans="1:6">
      <c r="A18">
        <f t="shared" si="2"/>
        <v>16</v>
      </c>
      <c r="B18" t="str">
        <f t="shared" si="0"/>
        <v>20</v>
      </c>
      <c r="C18" t="str">
        <f t="shared" ca="1" si="1"/>
        <v>binil</v>
      </c>
      <c r="D18" s="1" t="str">
        <f ca="1">IF(MID($B18,D$1,1)="","",LOOKUP(MID($B18,D$1,1),DigitRoots!$B$1:$B$23,DigitRoots!$C$1:$C$24))</f>
        <v>bi</v>
      </c>
      <c r="E18" s="1" t="str">
        <f ca="1">IF(MID($B18,E$1,1)="","",LOOKUP(MID($B18,E$1,1),DigitRoots!$B$1:$B$23,DigitRoots!$C$1:$C$24))</f>
        <v>nil</v>
      </c>
      <c r="F18" s="1" t="str">
        <f>IF(MID($B18,F$1,1)="","",LOOKUP(MID($B18,F$1,1),DigitRoots!$B$1:$B$23,DigitRoots!$C$1:$C$24))</f>
        <v/>
      </c>
    </row>
    <row r="19" spans="1:6">
      <c r="A19">
        <f t="shared" si="2"/>
        <v>17</v>
      </c>
      <c r="B19" t="str">
        <f t="shared" si="0"/>
        <v>21</v>
      </c>
      <c r="C19" t="str">
        <f t="shared" ca="1" si="1"/>
        <v>biun</v>
      </c>
      <c r="D19" s="1" t="str">
        <f ca="1">IF(MID($B19,D$1,1)="","",LOOKUP(MID($B19,D$1,1),DigitRoots!$B$1:$B$23,DigitRoots!$C$1:$C$24))</f>
        <v>bi</v>
      </c>
      <c r="E19" s="1" t="str">
        <f ca="1">IF(MID($B19,E$1,1)="","",LOOKUP(MID($B19,E$1,1),DigitRoots!$B$1:$B$23,DigitRoots!$C$1:$C$24))</f>
        <v>un</v>
      </c>
      <c r="F19" s="1" t="str">
        <f>IF(MID($B19,F$1,1)="","",LOOKUP(MID($B19,F$1,1),DigitRoots!$B$1:$B$23,DigitRoots!$C$1:$C$24))</f>
        <v/>
      </c>
    </row>
    <row r="20" spans="1:6">
      <c r="A20">
        <f t="shared" si="2"/>
        <v>18</v>
      </c>
      <c r="B20" t="str">
        <f t="shared" si="0"/>
        <v>22</v>
      </c>
      <c r="C20" t="str">
        <f t="shared" ca="1" si="1"/>
        <v>bibi</v>
      </c>
      <c r="D20" s="1" t="str">
        <f ca="1">IF(MID($B20,D$1,1)="","",LOOKUP(MID($B20,D$1,1),DigitRoots!$B$1:$B$23,DigitRoots!$C$1:$C$24))</f>
        <v>bi</v>
      </c>
      <c r="E20" s="1" t="str">
        <f ca="1">IF(MID($B20,E$1,1)="","",LOOKUP(MID($B20,E$1,1),DigitRoots!$B$1:$B$23,DigitRoots!$C$1:$C$24))</f>
        <v>bi</v>
      </c>
      <c r="F20" s="1" t="str">
        <f>IF(MID($B20,F$1,1)="","",LOOKUP(MID($B20,F$1,1),DigitRoots!$B$1:$B$23,DigitRoots!$C$1:$C$24))</f>
        <v/>
      </c>
    </row>
    <row r="21" spans="1:6">
      <c r="A21">
        <f t="shared" si="2"/>
        <v>19</v>
      </c>
      <c r="B21" t="str">
        <f t="shared" si="0"/>
        <v>23</v>
      </c>
      <c r="C21" t="str">
        <f t="shared" ca="1" si="1"/>
        <v>bitri</v>
      </c>
      <c r="D21" s="1" t="str">
        <f ca="1">IF(MID($B21,D$1,1)="","",LOOKUP(MID($B21,D$1,1),DigitRoots!$B$1:$B$23,DigitRoots!$C$1:$C$24))</f>
        <v>bi</v>
      </c>
      <c r="E21" s="1" t="str">
        <f ca="1">IF(MID($B21,E$1,1)="","",LOOKUP(MID($B21,E$1,1),DigitRoots!$B$1:$B$23,DigitRoots!$C$1:$C$24))</f>
        <v>tri</v>
      </c>
      <c r="F21" s="1" t="str">
        <f>IF(MID($B21,F$1,1)="","",LOOKUP(MID($B21,F$1,1),DigitRoots!$B$1:$B$23,DigitRoots!$C$1:$C$24))</f>
        <v/>
      </c>
    </row>
    <row r="22" spans="1:6">
      <c r="A22">
        <f t="shared" si="2"/>
        <v>20</v>
      </c>
      <c r="B22" t="str">
        <f t="shared" si="0"/>
        <v>24</v>
      </c>
      <c r="C22" t="str">
        <f t="shared" ca="1" si="1"/>
        <v>biquad</v>
      </c>
      <c r="D22" s="1" t="str">
        <f ca="1">IF(MID($B22,D$1,1)="","",LOOKUP(MID($B22,D$1,1),DigitRoots!$B$1:$B$23,DigitRoots!$C$1:$C$24))</f>
        <v>bi</v>
      </c>
      <c r="E22" s="1" t="str">
        <f ca="1">IF(MID($B22,E$1,1)="","",LOOKUP(MID($B22,E$1,1),DigitRoots!$B$1:$B$23,DigitRoots!$C$1:$C$24))</f>
        <v>quad</v>
      </c>
      <c r="F22" s="1" t="str">
        <f>IF(MID($B22,F$1,1)="","",LOOKUP(MID($B22,F$1,1),DigitRoots!$B$1:$B$23,DigitRoots!$C$1:$C$24))</f>
        <v/>
      </c>
    </row>
    <row r="23" spans="1:6">
      <c r="A23">
        <f t="shared" si="2"/>
        <v>21</v>
      </c>
      <c r="B23" t="str">
        <f t="shared" si="0"/>
        <v>25</v>
      </c>
      <c r="C23" t="str">
        <f t="shared" ca="1" si="1"/>
        <v>bipent</v>
      </c>
      <c r="D23" s="1" t="str">
        <f ca="1">IF(MID($B23,D$1,1)="","",LOOKUP(MID($B23,D$1,1),DigitRoots!$B$1:$B$23,DigitRoots!$C$1:$C$24))</f>
        <v>bi</v>
      </c>
      <c r="E23" s="1" t="str">
        <f ca="1">IF(MID($B23,E$1,1)="","",LOOKUP(MID($B23,E$1,1),DigitRoots!$B$1:$B$23,DigitRoots!$C$1:$C$24))</f>
        <v>pent</v>
      </c>
      <c r="F23" s="1" t="str">
        <f>IF(MID($B23,F$1,1)="","",LOOKUP(MID($B23,F$1,1),DigitRoots!$B$1:$B$23,DigitRoots!$C$1:$C$24))</f>
        <v/>
      </c>
    </row>
    <row r="24" spans="1:6">
      <c r="A24">
        <f t="shared" si="2"/>
        <v>22</v>
      </c>
      <c r="B24" t="str">
        <f t="shared" si="0"/>
        <v>26</v>
      </c>
      <c r="C24" t="str">
        <f t="shared" ca="1" si="1"/>
        <v>bihex</v>
      </c>
      <c r="D24" s="1" t="str">
        <f ca="1">IF(MID($B24,D$1,1)="","",LOOKUP(MID($B24,D$1,1),DigitRoots!$B$1:$B$23,DigitRoots!$C$1:$C$24))</f>
        <v>bi</v>
      </c>
      <c r="E24" s="1" t="str">
        <f ca="1">IF(MID($B24,E$1,1)="","",LOOKUP(MID($B24,E$1,1),DigitRoots!$B$1:$B$23,DigitRoots!$C$1:$C$24))</f>
        <v>hex</v>
      </c>
      <c r="F24" s="1" t="str">
        <f>IF(MID($B24,F$1,1)="","",LOOKUP(MID($B24,F$1,1),DigitRoots!$B$1:$B$23,DigitRoots!$C$1:$C$24))</f>
        <v/>
      </c>
    </row>
    <row r="25" spans="1:6">
      <c r="A25">
        <f t="shared" si="2"/>
        <v>23</v>
      </c>
      <c r="B25" t="str">
        <f t="shared" si="0"/>
        <v>27</v>
      </c>
      <c r="C25" t="str">
        <f t="shared" ca="1" si="1"/>
        <v>bisept</v>
      </c>
      <c r="D25" s="1" t="str">
        <f ca="1">IF(MID($B25,D$1,1)="","",LOOKUP(MID($B25,D$1,1),DigitRoots!$B$1:$B$23,DigitRoots!$C$1:$C$24))</f>
        <v>bi</v>
      </c>
      <c r="E25" s="1" t="str">
        <f ca="1">IF(MID($B25,E$1,1)="","",LOOKUP(MID($B25,E$1,1),DigitRoots!$B$1:$B$23,DigitRoots!$C$1:$C$24))</f>
        <v>sept</v>
      </c>
      <c r="F25" s="1" t="str">
        <f>IF(MID($B25,F$1,1)="","",LOOKUP(MID($B25,F$1,1),DigitRoots!$B$1:$B$23,DigitRoots!$C$1:$C$24))</f>
        <v/>
      </c>
    </row>
    <row r="26" spans="1:6">
      <c r="A26">
        <f t="shared" si="2"/>
        <v>24</v>
      </c>
      <c r="B26" t="str">
        <f t="shared" si="0"/>
        <v>30</v>
      </c>
      <c r="C26" t="str">
        <f t="shared" ca="1" si="1"/>
        <v>trinil</v>
      </c>
      <c r="D26" s="1" t="str">
        <f ca="1">IF(MID($B26,D$1,1)="","",LOOKUP(MID($B26,D$1,1),DigitRoots!$B$1:$B$23,DigitRoots!$C$1:$C$24))</f>
        <v>tri</v>
      </c>
      <c r="E26" s="1" t="str">
        <f ca="1">IF(MID($B26,E$1,1)="","",LOOKUP(MID($B26,E$1,1),DigitRoots!$B$1:$B$23,DigitRoots!$C$1:$C$24))</f>
        <v>nil</v>
      </c>
      <c r="F26" s="1" t="str">
        <f>IF(MID($B26,F$1,1)="","",LOOKUP(MID($B26,F$1,1),DigitRoots!$B$1:$B$23,DigitRoots!$C$1:$C$24))</f>
        <v/>
      </c>
    </row>
    <row r="27" spans="1:6">
      <c r="A27">
        <f t="shared" si="2"/>
        <v>25</v>
      </c>
      <c r="B27" t="str">
        <f t="shared" si="0"/>
        <v>31</v>
      </c>
      <c r="C27" t="str">
        <f t="shared" ca="1" si="1"/>
        <v>triun</v>
      </c>
      <c r="D27" s="1" t="str">
        <f ca="1">IF(MID($B27,D$1,1)="","",LOOKUP(MID($B27,D$1,1),DigitRoots!$B$1:$B$23,DigitRoots!$C$1:$C$24))</f>
        <v>tri</v>
      </c>
      <c r="E27" s="1" t="str">
        <f ca="1">IF(MID($B27,E$1,1)="","",LOOKUP(MID($B27,E$1,1),DigitRoots!$B$1:$B$23,DigitRoots!$C$1:$C$24))</f>
        <v>un</v>
      </c>
      <c r="F27" s="1" t="str">
        <f>IF(MID($B27,F$1,1)="","",LOOKUP(MID($B27,F$1,1),DigitRoots!$B$1:$B$23,DigitRoots!$C$1:$C$24))</f>
        <v/>
      </c>
    </row>
    <row r="28" spans="1:6">
      <c r="A28">
        <f t="shared" si="2"/>
        <v>26</v>
      </c>
      <c r="B28" t="str">
        <f t="shared" si="0"/>
        <v>32</v>
      </c>
      <c r="C28" t="str">
        <f t="shared" ca="1" si="1"/>
        <v>tribi</v>
      </c>
      <c r="D28" s="1" t="str">
        <f ca="1">IF(MID($B28,D$1,1)="","",LOOKUP(MID($B28,D$1,1),DigitRoots!$B$1:$B$23,DigitRoots!$C$1:$C$24))</f>
        <v>tri</v>
      </c>
      <c r="E28" s="1" t="str">
        <f ca="1">IF(MID($B28,E$1,1)="","",LOOKUP(MID($B28,E$1,1),DigitRoots!$B$1:$B$23,DigitRoots!$C$1:$C$24))</f>
        <v>bi</v>
      </c>
      <c r="F28" s="1" t="str">
        <f>IF(MID($B28,F$1,1)="","",LOOKUP(MID($B28,F$1,1),DigitRoots!$B$1:$B$23,DigitRoots!$C$1:$C$24))</f>
        <v/>
      </c>
    </row>
    <row r="29" spans="1:6">
      <c r="A29">
        <f t="shared" si="2"/>
        <v>27</v>
      </c>
      <c r="B29" t="str">
        <f t="shared" si="0"/>
        <v>33</v>
      </c>
      <c r="C29" t="str">
        <f t="shared" ca="1" si="1"/>
        <v>tritri</v>
      </c>
      <c r="D29" s="1" t="str">
        <f ca="1">IF(MID($B29,D$1,1)="","",LOOKUP(MID($B29,D$1,1),DigitRoots!$B$1:$B$23,DigitRoots!$C$1:$C$24))</f>
        <v>tri</v>
      </c>
      <c r="E29" s="1" t="str">
        <f ca="1">IF(MID($B29,E$1,1)="","",LOOKUP(MID($B29,E$1,1),DigitRoots!$B$1:$B$23,DigitRoots!$C$1:$C$24))</f>
        <v>tri</v>
      </c>
      <c r="F29" s="1" t="str">
        <f>IF(MID($B29,F$1,1)="","",LOOKUP(MID($B29,F$1,1),DigitRoots!$B$1:$B$23,DigitRoots!$C$1:$C$24))</f>
        <v/>
      </c>
    </row>
    <row r="30" spans="1:6">
      <c r="A30">
        <f t="shared" si="2"/>
        <v>28</v>
      </c>
      <c r="B30" t="str">
        <f t="shared" si="0"/>
        <v>34</v>
      </c>
      <c r="C30" t="str">
        <f t="shared" ca="1" si="1"/>
        <v>triquad</v>
      </c>
      <c r="D30" s="1" t="str">
        <f ca="1">IF(MID($B30,D$1,1)="","",LOOKUP(MID($B30,D$1,1),DigitRoots!$B$1:$B$23,DigitRoots!$C$1:$C$24))</f>
        <v>tri</v>
      </c>
      <c r="E30" s="1" t="str">
        <f ca="1">IF(MID($B30,E$1,1)="","",LOOKUP(MID($B30,E$1,1),DigitRoots!$B$1:$B$23,DigitRoots!$C$1:$C$24))</f>
        <v>quad</v>
      </c>
      <c r="F30" s="1" t="str">
        <f>IF(MID($B30,F$1,1)="","",LOOKUP(MID($B30,F$1,1),DigitRoots!$B$1:$B$23,DigitRoots!$C$1:$C$24))</f>
        <v/>
      </c>
    </row>
    <row r="31" spans="1:6">
      <c r="A31">
        <f t="shared" si="2"/>
        <v>29</v>
      </c>
      <c r="B31" t="str">
        <f t="shared" si="0"/>
        <v>35</v>
      </c>
      <c r="C31" t="str">
        <f t="shared" ca="1" si="1"/>
        <v>tripent</v>
      </c>
      <c r="D31" s="1" t="str">
        <f ca="1">IF(MID($B31,D$1,1)="","",LOOKUP(MID($B31,D$1,1),DigitRoots!$B$1:$B$23,DigitRoots!$C$1:$C$24))</f>
        <v>tri</v>
      </c>
      <c r="E31" s="1" t="str">
        <f ca="1">IF(MID($B31,E$1,1)="","",LOOKUP(MID($B31,E$1,1),DigitRoots!$B$1:$B$23,DigitRoots!$C$1:$C$24))</f>
        <v>pent</v>
      </c>
      <c r="F31" s="1" t="str">
        <f>IF(MID($B31,F$1,1)="","",LOOKUP(MID($B31,F$1,1),DigitRoots!$B$1:$B$23,DigitRoots!$C$1:$C$24))</f>
        <v/>
      </c>
    </row>
    <row r="32" spans="1:6">
      <c r="A32">
        <f t="shared" si="2"/>
        <v>30</v>
      </c>
      <c r="B32" t="str">
        <f t="shared" si="0"/>
        <v>36</v>
      </c>
      <c r="C32" t="str">
        <f t="shared" ca="1" si="1"/>
        <v>trihex</v>
      </c>
      <c r="D32" s="1" t="str">
        <f ca="1">IF(MID($B32,D$1,1)="","",LOOKUP(MID($B32,D$1,1),DigitRoots!$B$1:$B$23,DigitRoots!$C$1:$C$24))</f>
        <v>tri</v>
      </c>
      <c r="E32" s="1" t="str">
        <f ca="1">IF(MID($B32,E$1,1)="","",LOOKUP(MID($B32,E$1,1),DigitRoots!$B$1:$B$23,DigitRoots!$C$1:$C$24))</f>
        <v>hex</v>
      </c>
      <c r="F32" s="1" t="str">
        <f>IF(MID($B32,F$1,1)="","",LOOKUP(MID($B32,F$1,1),DigitRoots!$B$1:$B$23,DigitRoots!$C$1:$C$24))</f>
        <v/>
      </c>
    </row>
    <row r="33" spans="1:6">
      <c r="A33">
        <f t="shared" si="2"/>
        <v>31</v>
      </c>
      <c r="B33" t="str">
        <f t="shared" si="0"/>
        <v>37</v>
      </c>
      <c r="C33" t="str">
        <f t="shared" ca="1" si="1"/>
        <v>trisept</v>
      </c>
      <c r="D33" s="1" t="str">
        <f ca="1">IF(MID($B33,D$1,1)="","",LOOKUP(MID($B33,D$1,1),DigitRoots!$B$1:$B$23,DigitRoots!$C$1:$C$24))</f>
        <v>tri</v>
      </c>
      <c r="E33" s="1" t="str">
        <f ca="1">IF(MID($B33,E$1,1)="","",LOOKUP(MID($B33,E$1,1),DigitRoots!$B$1:$B$23,DigitRoots!$C$1:$C$24))</f>
        <v>sept</v>
      </c>
      <c r="F33" s="1" t="str">
        <f>IF(MID($B33,F$1,1)="","",LOOKUP(MID($B33,F$1,1),DigitRoots!$B$1:$B$23,DigitRoots!$C$1:$C$24))</f>
        <v/>
      </c>
    </row>
    <row r="34" spans="1:6">
      <c r="A34">
        <f t="shared" si="2"/>
        <v>32</v>
      </c>
      <c r="B34" t="str">
        <f t="shared" ref="B34:B54" si="3">_xlfn.BASE(A34,Radix)</f>
        <v>40</v>
      </c>
      <c r="C34" t="str">
        <f t="shared" ca="1" si="1"/>
        <v>quadnil</v>
      </c>
      <c r="D34" s="1" t="str">
        <f ca="1">IF(MID($B34,D$1,1)="","",LOOKUP(MID($B34,D$1,1),DigitRoots!$B$1:$B$23,DigitRoots!$C$1:$C$24))</f>
        <v>quad</v>
      </c>
      <c r="E34" s="1" t="str">
        <f ca="1">IF(MID($B34,E$1,1)="","",LOOKUP(MID($B34,E$1,1),DigitRoots!$B$1:$B$23,DigitRoots!$C$1:$C$24))</f>
        <v>nil</v>
      </c>
      <c r="F34" s="1" t="str">
        <f>IF(MID($B34,F$1,1)="","",LOOKUP(MID($B34,F$1,1),DigitRoots!$B$1:$B$23,DigitRoots!$C$1:$C$24))</f>
        <v/>
      </c>
    </row>
    <row r="35" spans="1:6">
      <c r="A35">
        <f t="shared" si="2"/>
        <v>33</v>
      </c>
      <c r="B35" t="str">
        <f t="shared" si="3"/>
        <v>41</v>
      </c>
      <c r="C35" t="str">
        <f t="shared" ca="1" si="1"/>
        <v>quadun</v>
      </c>
      <c r="D35" s="1" t="str">
        <f ca="1">IF(MID($B35,D$1,1)="","",LOOKUP(MID($B35,D$1,1),DigitRoots!$B$1:$B$23,DigitRoots!$C$1:$C$24))</f>
        <v>quad</v>
      </c>
      <c r="E35" s="1" t="str">
        <f ca="1">IF(MID($B35,E$1,1)="","",LOOKUP(MID($B35,E$1,1),DigitRoots!$B$1:$B$23,DigitRoots!$C$1:$C$24))</f>
        <v>un</v>
      </c>
      <c r="F35" s="1" t="str">
        <f>IF(MID($B35,F$1,1)="","",LOOKUP(MID($B35,F$1,1),DigitRoots!$B$1:$B$23,DigitRoots!$C$1:$C$24))</f>
        <v/>
      </c>
    </row>
    <row r="36" spans="1:6">
      <c r="A36">
        <f t="shared" si="2"/>
        <v>34</v>
      </c>
      <c r="B36" t="str">
        <f t="shared" si="3"/>
        <v>42</v>
      </c>
      <c r="C36" t="str">
        <f t="shared" ca="1" si="1"/>
        <v>quadbi</v>
      </c>
      <c r="D36" s="1" t="str">
        <f ca="1">IF(MID($B36,D$1,1)="","",LOOKUP(MID($B36,D$1,1),DigitRoots!$B$1:$B$23,DigitRoots!$C$1:$C$24))</f>
        <v>quad</v>
      </c>
      <c r="E36" s="1" t="str">
        <f ca="1">IF(MID($B36,E$1,1)="","",LOOKUP(MID($B36,E$1,1),DigitRoots!$B$1:$B$23,DigitRoots!$C$1:$C$24))</f>
        <v>bi</v>
      </c>
      <c r="F36" s="1" t="str">
        <f>IF(MID($B36,F$1,1)="","",LOOKUP(MID($B36,F$1,1),DigitRoots!$B$1:$B$23,DigitRoots!$C$1:$C$24))</f>
        <v/>
      </c>
    </row>
    <row r="37" spans="1:6">
      <c r="A37">
        <f t="shared" si="2"/>
        <v>35</v>
      </c>
      <c r="B37" t="str">
        <f t="shared" si="3"/>
        <v>43</v>
      </c>
      <c r="C37" t="str">
        <f t="shared" ca="1" si="1"/>
        <v>quadtri</v>
      </c>
      <c r="D37" s="1" t="str">
        <f ca="1">IF(MID($B37,D$1,1)="","",LOOKUP(MID($B37,D$1,1),DigitRoots!$B$1:$B$23,DigitRoots!$C$1:$C$24))</f>
        <v>quad</v>
      </c>
      <c r="E37" s="1" t="str">
        <f ca="1">IF(MID($B37,E$1,1)="","",LOOKUP(MID($B37,E$1,1),DigitRoots!$B$1:$B$23,DigitRoots!$C$1:$C$24))</f>
        <v>tri</v>
      </c>
      <c r="F37" s="1" t="str">
        <f>IF(MID($B37,F$1,1)="","",LOOKUP(MID($B37,F$1,1),DigitRoots!$B$1:$B$23,DigitRoots!$C$1:$C$24))</f>
        <v/>
      </c>
    </row>
    <row r="38" spans="1:6">
      <c r="A38">
        <f t="shared" si="2"/>
        <v>36</v>
      </c>
      <c r="B38" t="str">
        <f t="shared" si="3"/>
        <v>44</v>
      </c>
      <c r="C38" t="str">
        <f t="shared" ca="1" si="1"/>
        <v>quadquad</v>
      </c>
      <c r="D38" s="1" t="str">
        <f ca="1">IF(MID($B38,D$1,1)="","",LOOKUP(MID($B38,D$1,1),DigitRoots!$B$1:$B$23,DigitRoots!$C$1:$C$24))</f>
        <v>quad</v>
      </c>
      <c r="E38" s="1" t="str">
        <f ca="1">IF(MID($B38,E$1,1)="","",LOOKUP(MID($B38,E$1,1),DigitRoots!$B$1:$B$23,DigitRoots!$C$1:$C$24))</f>
        <v>quad</v>
      </c>
      <c r="F38" s="1" t="str">
        <f>IF(MID($B38,F$1,1)="","",LOOKUP(MID($B38,F$1,1),DigitRoots!$B$1:$B$23,DigitRoots!$C$1:$C$24))</f>
        <v/>
      </c>
    </row>
    <row r="39" spans="1:6">
      <c r="A39">
        <f t="shared" si="2"/>
        <v>37</v>
      </c>
      <c r="B39" t="str">
        <f t="shared" si="3"/>
        <v>45</v>
      </c>
      <c r="C39" t="str">
        <f t="shared" ca="1" si="1"/>
        <v>quadpent</v>
      </c>
      <c r="D39" s="1" t="str">
        <f ca="1">IF(MID($B39,D$1,1)="","",LOOKUP(MID($B39,D$1,1),DigitRoots!$B$1:$B$23,DigitRoots!$C$1:$C$24))</f>
        <v>quad</v>
      </c>
      <c r="E39" s="1" t="str">
        <f ca="1">IF(MID($B39,E$1,1)="","",LOOKUP(MID($B39,E$1,1),DigitRoots!$B$1:$B$23,DigitRoots!$C$1:$C$24))</f>
        <v>pent</v>
      </c>
      <c r="F39" s="1" t="str">
        <f>IF(MID($B39,F$1,1)="","",LOOKUP(MID($B39,F$1,1),DigitRoots!$B$1:$B$23,DigitRoots!$C$1:$C$24))</f>
        <v/>
      </c>
    </row>
    <row r="40" spans="1:6">
      <c r="A40">
        <f t="shared" si="2"/>
        <v>38</v>
      </c>
      <c r="B40" t="str">
        <f t="shared" si="3"/>
        <v>46</v>
      </c>
      <c r="C40" t="str">
        <f t="shared" ca="1" si="1"/>
        <v>quadhex</v>
      </c>
      <c r="D40" s="1" t="str">
        <f ca="1">IF(MID($B40,D$1,1)="","",LOOKUP(MID($B40,D$1,1),DigitRoots!$B$1:$B$23,DigitRoots!$C$1:$C$24))</f>
        <v>quad</v>
      </c>
      <c r="E40" s="1" t="str">
        <f ca="1">IF(MID($B40,E$1,1)="","",LOOKUP(MID($B40,E$1,1),DigitRoots!$B$1:$B$23,DigitRoots!$C$1:$C$24))</f>
        <v>hex</v>
      </c>
      <c r="F40" s="1" t="str">
        <f>IF(MID($B40,F$1,1)="","",LOOKUP(MID($B40,F$1,1),DigitRoots!$B$1:$B$23,DigitRoots!$C$1:$C$24))</f>
        <v/>
      </c>
    </row>
    <row r="41" spans="1:6">
      <c r="A41">
        <f t="shared" si="2"/>
        <v>39</v>
      </c>
      <c r="B41" t="str">
        <f t="shared" si="3"/>
        <v>47</v>
      </c>
      <c r="C41" t="str">
        <f t="shared" ca="1" si="1"/>
        <v>quadsept</v>
      </c>
      <c r="D41" s="1" t="str">
        <f ca="1">IF(MID($B41,D$1,1)="","",LOOKUP(MID($B41,D$1,1),DigitRoots!$B$1:$B$23,DigitRoots!$C$1:$C$24))</f>
        <v>quad</v>
      </c>
      <c r="E41" s="1" t="str">
        <f ca="1">IF(MID($B41,E$1,1)="","",LOOKUP(MID($B41,E$1,1),DigitRoots!$B$1:$B$23,DigitRoots!$C$1:$C$24))</f>
        <v>sept</v>
      </c>
      <c r="F41" s="1" t="str">
        <f>IF(MID($B41,F$1,1)="","",LOOKUP(MID($B41,F$1,1),DigitRoots!$B$1:$B$23,DigitRoots!$C$1:$C$24))</f>
        <v/>
      </c>
    </row>
    <row r="42" spans="1:6">
      <c r="A42">
        <f t="shared" si="2"/>
        <v>40</v>
      </c>
      <c r="B42" t="str">
        <f t="shared" si="3"/>
        <v>50</v>
      </c>
      <c r="C42" t="str">
        <f t="shared" ca="1" si="1"/>
        <v>pentnil</v>
      </c>
      <c r="D42" s="1" t="str">
        <f ca="1">IF(MID($B42,D$1,1)="","",LOOKUP(MID($B42,D$1,1),DigitRoots!$B$1:$B$23,DigitRoots!$C$1:$C$24))</f>
        <v>pent</v>
      </c>
      <c r="E42" s="1" t="str">
        <f ca="1">IF(MID($B42,E$1,1)="","",LOOKUP(MID($B42,E$1,1),DigitRoots!$B$1:$B$23,DigitRoots!$C$1:$C$24))</f>
        <v>nil</v>
      </c>
      <c r="F42" s="1" t="str">
        <f>IF(MID($B42,F$1,1)="","",LOOKUP(MID($B42,F$1,1),DigitRoots!$B$1:$B$23,DigitRoots!$C$1:$C$24))</f>
        <v/>
      </c>
    </row>
    <row r="43" spans="1:6">
      <c r="A43">
        <f t="shared" si="2"/>
        <v>41</v>
      </c>
      <c r="B43" t="str">
        <f t="shared" si="3"/>
        <v>51</v>
      </c>
      <c r="C43" t="str">
        <f t="shared" ca="1" si="1"/>
        <v>pentun</v>
      </c>
      <c r="D43" s="1" t="str">
        <f ca="1">IF(MID($B43,D$1,1)="","",LOOKUP(MID($B43,D$1,1),DigitRoots!$B$1:$B$23,DigitRoots!$C$1:$C$24))</f>
        <v>pent</v>
      </c>
      <c r="E43" s="1" t="str">
        <f ca="1">IF(MID($B43,E$1,1)="","",LOOKUP(MID($B43,E$1,1),DigitRoots!$B$1:$B$23,DigitRoots!$C$1:$C$24))</f>
        <v>un</v>
      </c>
      <c r="F43" s="1" t="str">
        <f>IF(MID($B43,F$1,1)="","",LOOKUP(MID($B43,F$1,1),DigitRoots!$B$1:$B$23,DigitRoots!$C$1:$C$24))</f>
        <v/>
      </c>
    </row>
    <row r="44" spans="1:6">
      <c r="A44">
        <f t="shared" si="2"/>
        <v>42</v>
      </c>
      <c r="B44" t="str">
        <f t="shared" si="3"/>
        <v>52</v>
      </c>
      <c r="C44" t="str">
        <f t="shared" ca="1" si="1"/>
        <v>pentbi</v>
      </c>
      <c r="D44" s="1" t="str">
        <f ca="1">IF(MID($B44,D$1,1)="","",LOOKUP(MID($B44,D$1,1),DigitRoots!$B$1:$B$23,DigitRoots!$C$1:$C$24))</f>
        <v>pent</v>
      </c>
      <c r="E44" s="1" t="str">
        <f ca="1">IF(MID($B44,E$1,1)="","",LOOKUP(MID($B44,E$1,1),DigitRoots!$B$1:$B$23,DigitRoots!$C$1:$C$24))</f>
        <v>bi</v>
      </c>
      <c r="F44" s="1" t="str">
        <f>IF(MID($B44,F$1,1)="","",LOOKUP(MID($B44,F$1,1),DigitRoots!$B$1:$B$23,DigitRoots!$C$1:$C$24))</f>
        <v/>
      </c>
    </row>
    <row r="45" spans="1:6">
      <c r="A45">
        <f t="shared" si="2"/>
        <v>43</v>
      </c>
      <c r="B45" t="str">
        <f t="shared" si="3"/>
        <v>53</v>
      </c>
      <c r="C45" t="str">
        <f t="shared" ca="1" si="1"/>
        <v>penttri</v>
      </c>
      <c r="D45" s="1" t="str">
        <f ca="1">IF(MID($B45,D$1,1)="","",LOOKUP(MID($B45,D$1,1),DigitRoots!$B$1:$B$23,DigitRoots!$C$1:$C$24))</f>
        <v>pent</v>
      </c>
      <c r="E45" s="1" t="str">
        <f ca="1">IF(MID($B45,E$1,1)="","",LOOKUP(MID($B45,E$1,1),DigitRoots!$B$1:$B$23,DigitRoots!$C$1:$C$24))</f>
        <v>tri</v>
      </c>
      <c r="F45" s="1" t="str">
        <f>IF(MID($B45,F$1,1)="","",LOOKUP(MID($B45,F$1,1),DigitRoots!$B$1:$B$23,DigitRoots!$C$1:$C$24))</f>
        <v/>
      </c>
    </row>
    <row r="46" spans="1:6">
      <c r="A46">
        <f t="shared" si="2"/>
        <v>44</v>
      </c>
      <c r="B46" t="str">
        <f t="shared" si="3"/>
        <v>54</v>
      </c>
      <c r="C46" t="str">
        <f t="shared" ca="1" si="1"/>
        <v>pentquad</v>
      </c>
      <c r="D46" s="1" t="str">
        <f ca="1">IF(MID($B46,D$1,1)="","",LOOKUP(MID($B46,D$1,1),DigitRoots!$B$1:$B$23,DigitRoots!$C$1:$C$24))</f>
        <v>pent</v>
      </c>
      <c r="E46" s="1" t="str">
        <f ca="1">IF(MID($B46,E$1,1)="","",LOOKUP(MID($B46,E$1,1),DigitRoots!$B$1:$B$23,DigitRoots!$C$1:$C$24))</f>
        <v>quad</v>
      </c>
      <c r="F46" s="1" t="str">
        <f>IF(MID($B46,F$1,1)="","",LOOKUP(MID($B46,F$1,1),DigitRoots!$B$1:$B$23,DigitRoots!$C$1:$C$24))</f>
        <v/>
      </c>
    </row>
    <row r="47" spans="1:6">
      <c r="A47">
        <f t="shared" si="2"/>
        <v>45</v>
      </c>
      <c r="B47" t="str">
        <f t="shared" si="3"/>
        <v>55</v>
      </c>
      <c r="C47" t="str">
        <f t="shared" ca="1" si="1"/>
        <v>pentpent</v>
      </c>
      <c r="D47" s="1" t="str">
        <f ca="1">IF(MID($B47,D$1,1)="","",LOOKUP(MID($B47,D$1,1),DigitRoots!$B$1:$B$23,DigitRoots!$C$1:$C$24))</f>
        <v>pent</v>
      </c>
      <c r="E47" s="1" t="str">
        <f ca="1">IF(MID($B47,E$1,1)="","",LOOKUP(MID($B47,E$1,1),DigitRoots!$B$1:$B$23,DigitRoots!$C$1:$C$24))</f>
        <v>pent</v>
      </c>
      <c r="F47" s="1" t="str">
        <f>IF(MID($B47,F$1,1)="","",LOOKUP(MID($B47,F$1,1),DigitRoots!$B$1:$B$23,DigitRoots!$C$1:$C$24))</f>
        <v/>
      </c>
    </row>
    <row r="48" spans="1:6">
      <c r="A48">
        <f t="shared" si="2"/>
        <v>46</v>
      </c>
      <c r="B48" t="str">
        <f t="shared" si="3"/>
        <v>56</v>
      </c>
      <c r="C48" t="str">
        <f t="shared" ca="1" si="1"/>
        <v>penthex</v>
      </c>
      <c r="D48" s="1" t="str">
        <f ca="1">IF(MID($B48,D$1,1)="","",LOOKUP(MID($B48,D$1,1),DigitRoots!$B$1:$B$23,DigitRoots!$C$1:$C$24))</f>
        <v>pent</v>
      </c>
      <c r="E48" s="1" t="str">
        <f ca="1">IF(MID($B48,E$1,1)="","",LOOKUP(MID($B48,E$1,1),DigitRoots!$B$1:$B$23,DigitRoots!$C$1:$C$24))</f>
        <v>hex</v>
      </c>
      <c r="F48" s="1" t="str">
        <f>IF(MID($B48,F$1,1)="","",LOOKUP(MID($B48,F$1,1),DigitRoots!$B$1:$B$23,DigitRoots!$C$1:$C$24))</f>
        <v/>
      </c>
    </row>
    <row r="49" spans="1:6">
      <c r="A49">
        <f t="shared" si="2"/>
        <v>47</v>
      </c>
      <c r="B49" t="str">
        <f t="shared" si="3"/>
        <v>57</v>
      </c>
      <c r="C49" t="str">
        <f t="shared" ca="1" si="1"/>
        <v>pentsept</v>
      </c>
      <c r="D49" s="1" t="str">
        <f ca="1">IF(MID($B49,D$1,1)="","",LOOKUP(MID($B49,D$1,1),DigitRoots!$B$1:$B$23,DigitRoots!$C$1:$C$24))</f>
        <v>pent</v>
      </c>
      <c r="E49" s="1" t="str">
        <f ca="1">IF(MID($B49,E$1,1)="","",LOOKUP(MID($B49,E$1,1),DigitRoots!$B$1:$B$23,DigitRoots!$C$1:$C$24))</f>
        <v>sept</v>
      </c>
      <c r="F49" s="1" t="str">
        <f>IF(MID($B49,F$1,1)="","",LOOKUP(MID($B49,F$1,1),DigitRoots!$B$1:$B$23,DigitRoots!$C$1:$C$24))</f>
        <v/>
      </c>
    </row>
    <row r="50" spans="1:6">
      <c r="A50">
        <f t="shared" si="2"/>
        <v>48</v>
      </c>
      <c r="B50" t="str">
        <f t="shared" si="3"/>
        <v>60</v>
      </c>
      <c r="C50" t="str">
        <f t="shared" ca="1" si="1"/>
        <v>hexnil</v>
      </c>
      <c r="D50" s="1" t="str">
        <f ca="1">IF(MID($B50,D$1,1)="","",LOOKUP(MID($B50,D$1,1),DigitRoots!$B$1:$B$23,DigitRoots!$C$1:$C$24))</f>
        <v>hex</v>
      </c>
      <c r="E50" s="1" t="str">
        <f ca="1">IF(MID($B50,E$1,1)="","",LOOKUP(MID($B50,E$1,1),DigitRoots!$B$1:$B$23,DigitRoots!$C$1:$C$24))</f>
        <v>nil</v>
      </c>
      <c r="F50" s="1" t="str">
        <f>IF(MID($B50,F$1,1)="","",LOOKUP(MID($B50,F$1,1),DigitRoots!$B$1:$B$23,DigitRoots!$C$1:$C$24))</f>
        <v/>
      </c>
    </row>
    <row r="51" spans="1:6">
      <c r="A51">
        <f t="shared" si="2"/>
        <v>49</v>
      </c>
      <c r="B51" t="str">
        <f t="shared" si="3"/>
        <v>61</v>
      </c>
      <c r="C51" t="str">
        <f t="shared" ca="1" si="1"/>
        <v>hexun</v>
      </c>
      <c r="D51" s="1" t="str">
        <f ca="1">IF(MID($B51,D$1,1)="","",LOOKUP(MID($B51,D$1,1),DigitRoots!$B$1:$B$23,DigitRoots!$C$1:$C$24))</f>
        <v>hex</v>
      </c>
      <c r="E51" s="1" t="str">
        <f ca="1">IF(MID($B51,E$1,1)="","",LOOKUP(MID($B51,E$1,1),DigitRoots!$B$1:$B$23,DigitRoots!$C$1:$C$24))</f>
        <v>un</v>
      </c>
      <c r="F51" s="1" t="str">
        <f>IF(MID($B51,F$1,1)="","",LOOKUP(MID($B51,F$1,1),DigitRoots!$B$1:$B$23,DigitRoots!$C$1:$C$24))</f>
        <v/>
      </c>
    </row>
    <row r="52" spans="1:6">
      <c r="A52">
        <f t="shared" si="2"/>
        <v>50</v>
      </c>
      <c r="B52" t="str">
        <f t="shared" si="3"/>
        <v>62</v>
      </c>
      <c r="C52" t="str">
        <f t="shared" ca="1" si="1"/>
        <v>hexbi</v>
      </c>
      <c r="D52" s="1" t="str">
        <f ca="1">IF(MID($B52,D$1,1)="","",LOOKUP(MID($B52,D$1,1),DigitRoots!$B$1:$B$23,DigitRoots!$C$1:$C$24))</f>
        <v>hex</v>
      </c>
      <c r="E52" s="1" t="str">
        <f ca="1">IF(MID($B52,E$1,1)="","",LOOKUP(MID($B52,E$1,1),DigitRoots!$B$1:$B$23,DigitRoots!$C$1:$C$24))</f>
        <v>bi</v>
      </c>
      <c r="F52" s="1" t="str">
        <f>IF(MID($B52,F$1,1)="","",LOOKUP(MID($B52,F$1,1),DigitRoots!$B$1:$B$23,DigitRoots!$C$1:$C$24))</f>
        <v/>
      </c>
    </row>
    <row r="53" spans="1:6">
      <c r="A53">
        <f t="shared" si="2"/>
        <v>51</v>
      </c>
      <c r="B53" t="str">
        <f t="shared" si="3"/>
        <v>63</v>
      </c>
      <c r="C53" t="str">
        <f t="shared" ca="1" si="1"/>
        <v>hextri</v>
      </c>
      <c r="D53" s="1" t="str">
        <f ca="1">IF(MID($B53,D$1,1)="","",LOOKUP(MID($B53,D$1,1),DigitRoots!$B$1:$B$23,DigitRoots!$C$1:$C$24))</f>
        <v>hex</v>
      </c>
      <c r="E53" s="1" t="str">
        <f ca="1">IF(MID($B53,E$1,1)="","",LOOKUP(MID($B53,E$1,1),DigitRoots!$B$1:$B$23,DigitRoots!$C$1:$C$24))</f>
        <v>tri</v>
      </c>
      <c r="F53" s="1" t="str">
        <f>IF(MID($B53,F$1,1)="","",LOOKUP(MID($B53,F$1,1),DigitRoots!$B$1:$B$23,DigitRoots!$C$1:$C$24))</f>
        <v/>
      </c>
    </row>
    <row r="54" spans="1:6">
      <c r="A54">
        <f t="shared" si="2"/>
        <v>52</v>
      </c>
      <c r="B54" t="str">
        <f t="shared" si="3"/>
        <v>64</v>
      </c>
      <c r="C54" t="str">
        <f t="shared" ca="1" si="1"/>
        <v>hexquad</v>
      </c>
      <c r="D54" s="1" t="str">
        <f ca="1">IF(MID($B54,D$1,1)="","",LOOKUP(MID($B54,D$1,1),DigitRoots!$B$1:$B$23,DigitRoots!$C$1:$C$24))</f>
        <v>hex</v>
      </c>
      <c r="E54" s="1" t="str">
        <f ca="1">IF(MID($B54,E$1,1)="","",LOOKUP(MID($B54,E$1,1),DigitRoots!$B$1:$B$23,DigitRoots!$C$1:$C$24))</f>
        <v>quad</v>
      </c>
      <c r="F54" s="1" t="str">
        <f>IF(MID($B54,F$1,1)="","",LOOKUP(MID($B54,F$1,1),DigitRoots!$B$1:$B$23,DigitRoots!$C$1:$C$24))</f>
        <v/>
      </c>
    </row>
    <row r="55" spans="1:6">
      <c r="A55">
        <f t="shared" si="2"/>
        <v>53</v>
      </c>
      <c r="B55">
        <f ca="1">LOOKUP(A55,DigitSeq!$A$2:$A$513,DigitSeq!$C$2:$C$513)</f>
        <v>0</v>
      </c>
      <c r="C55" t="str">
        <f t="shared" ca="1" si="1"/>
        <v>hexpent</v>
      </c>
      <c r="D55" s="1" t="str">
        <f ca="1">IF(MID($B55,D$1,1)="","",LOOKUP(MID($B55,D$1,1),DigitRoots!$B$1:$B$23,DigitRoots!$C$1:$C$24))</f>
        <v>hex</v>
      </c>
      <c r="E55" s="1" t="str">
        <f ca="1">IF(MID($B55,E$1,1)="","",LOOKUP(MID($B55,E$1,1),DigitRoots!$B$1:$B$23,DigitRoots!$C$1:$C$24))</f>
        <v>pent</v>
      </c>
      <c r="F55" s="1" t="str">
        <f ca="1">IF(MID($B55,F$1,1)="","",LOOKUP(MID($B55,F$1,1),DigitRoots!$B$1:$B$23,DigitRoots!$C$1:$C$24))</f>
        <v/>
      </c>
    </row>
    <row r="56" spans="1:6">
      <c r="A56">
        <f t="shared" si="2"/>
        <v>54</v>
      </c>
      <c r="B56" t="str">
        <f t="shared" ref="B56:B119" si="4">_xlfn.BASE(A56,Radix)</f>
        <v>66</v>
      </c>
      <c r="C56" t="str">
        <f t="shared" ca="1" si="1"/>
        <v>hexhex</v>
      </c>
      <c r="D56" s="1" t="str">
        <f ca="1">IF(MID($B56,D$1,1)="","",LOOKUP(MID($B56,D$1,1),DigitRoots!$B$1:$B$23,DigitRoots!$C$1:$C$24))</f>
        <v>hex</v>
      </c>
      <c r="E56" s="1" t="str">
        <f ca="1">IF(MID($B56,E$1,1)="","",LOOKUP(MID($B56,E$1,1),DigitRoots!$B$1:$B$23,DigitRoots!$C$1:$C$24))</f>
        <v>hex</v>
      </c>
      <c r="F56" s="1" t="str">
        <f>IF(MID($B56,F$1,1)="","",LOOKUP(MID($B56,F$1,1),DigitRoots!$B$1:$B$23,DigitRoots!$C$1:$C$24))</f>
        <v/>
      </c>
    </row>
    <row r="57" spans="1:6">
      <c r="A57">
        <f t="shared" si="2"/>
        <v>55</v>
      </c>
      <c r="B57" t="str">
        <f t="shared" si="4"/>
        <v>67</v>
      </c>
      <c r="C57" t="str">
        <f t="shared" ca="1" si="1"/>
        <v>hexsept</v>
      </c>
      <c r="D57" s="1" t="str">
        <f ca="1">IF(MID($B57,D$1,1)="","",LOOKUP(MID($B57,D$1,1),DigitRoots!$B$1:$B$23,DigitRoots!$C$1:$C$24))</f>
        <v>hex</v>
      </c>
      <c r="E57" s="1" t="str">
        <f ca="1">IF(MID($B57,E$1,1)="","",LOOKUP(MID($B57,E$1,1),DigitRoots!$B$1:$B$23,DigitRoots!$C$1:$C$24))</f>
        <v>sept</v>
      </c>
      <c r="F57" s="1" t="str">
        <f>IF(MID($B57,F$1,1)="","",LOOKUP(MID($B57,F$1,1),DigitRoots!$B$1:$B$23,DigitRoots!$C$1:$C$24))</f>
        <v/>
      </c>
    </row>
    <row r="58" spans="1:6">
      <c r="A58">
        <f t="shared" si="2"/>
        <v>56</v>
      </c>
      <c r="B58" t="str">
        <f t="shared" si="4"/>
        <v>70</v>
      </c>
      <c r="C58" t="str">
        <f t="shared" ca="1" si="1"/>
        <v>septnil</v>
      </c>
      <c r="D58" s="1" t="str">
        <f ca="1">IF(MID($B58,D$1,1)="","",LOOKUP(MID($B58,D$1,1),DigitRoots!$B$1:$B$23,DigitRoots!$C$1:$C$24))</f>
        <v>sept</v>
      </c>
      <c r="E58" s="1" t="str">
        <f ca="1">IF(MID($B58,E$1,1)="","",LOOKUP(MID($B58,E$1,1),DigitRoots!$B$1:$B$23,DigitRoots!$C$1:$C$24))</f>
        <v>nil</v>
      </c>
      <c r="F58" s="1" t="str">
        <f>IF(MID($B58,F$1,1)="","",LOOKUP(MID($B58,F$1,1),DigitRoots!$B$1:$B$23,DigitRoots!$C$1:$C$24))</f>
        <v/>
      </c>
    </row>
    <row r="59" spans="1:6">
      <c r="A59">
        <f t="shared" si="2"/>
        <v>57</v>
      </c>
      <c r="B59" t="str">
        <f t="shared" si="4"/>
        <v>71</v>
      </c>
      <c r="C59" t="str">
        <f t="shared" ca="1" si="1"/>
        <v>septun</v>
      </c>
      <c r="D59" s="1" t="str">
        <f ca="1">IF(MID($B59,D$1,1)="","",LOOKUP(MID($B59,D$1,1),DigitRoots!$B$1:$B$23,DigitRoots!$C$1:$C$24))</f>
        <v>sept</v>
      </c>
      <c r="E59" s="1" t="str">
        <f ca="1">IF(MID($B59,E$1,1)="","",LOOKUP(MID($B59,E$1,1),DigitRoots!$B$1:$B$23,DigitRoots!$C$1:$C$24))</f>
        <v>un</v>
      </c>
      <c r="F59" s="1" t="str">
        <f>IF(MID($B59,F$1,1)="","",LOOKUP(MID($B59,F$1,1),DigitRoots!$B$1:$B$23,DigitRoots!$C$1:$C$24))</f>
        <v/>
      </c>
    </row>
    <row r="60" spans="1:6">
      <c r="A60">
        <f t="shared" si="2"/>
        <v>58</v>
      </c>
      <c r="B60" t="str">
        <f t="shared" si="4"/>
        <v>72</v>
      </c>
      <c r="C60" t="str">
        <f t="shared" ca="1" si="1"/>
        <v>septbi</v>
      </c>
      <c r="D60" s="1" t="str">
        <f ca="1">IF(MID($B60,D$1,1)="","",LOOKUP(MID($B60,D$1,1),DigitRoots!$B$1:$B$23,DigitRoots!$C$1:$C$24))</f>
        <v>sept</v>
      </c>
      <c r="E60" s="1" t="str">
        <f ca="1">IF(MID($B60,E$1,1)="","",LOOKUP(MID($B60,E$1,1),DigitRoots!$B$1:$B$23,DigitRoots!$C$1:$C$24))</f>
        <v>bi</v>
      </c>
      <c r="F60" s="1" t="str">
        <f>IF(MID($B60,F$1,1)="","",LOOKUP(MID($B60,F$1,1),DigitRoots!$B$1:$B$23,DigitRoots!$C$1:$C$24))</f>
        <v/>
      </c>
    </row>
    <row r="61" spans="1:6">
      <c r="A61">
        <f t="shared" si="2"/>
        <v>59</v>
      </c>
      <c r="B61" t="str">
        <f t="shared" si="4"/>
        <v>73</v>
      </c>
      <c r="C61" t="str">
        <f t="shared" ca="1" si="1"/>
        <v>septtri</v>
      </c>
      <c r="D61" s="1" t="str">
        <f ca="1">IF(MID($B61,D$1,1)="","",LOOKUP(MID($B61,D$1,1),DigitRoots!$B$1:$B$23,DigitRoots!$C$1:$C$24))</f>
        <v>sept</v>
      </c>
      <c r="E61" s="1" t="str">
        <f ca="1">IF(MID($B61,E$1,1)="","",LOOKUP(MID($B61,E$1,1),DigitRoots!$B$1:$B$23,DigitRoots!$C$1:$C$24))</f>
        <v>tri</v>
      </c>
      <c r="F61" s="1" t="str">
        <f>IF(MID($B61,F$1,1)="","",LOOKUP(MID($B61,F$1,1),DigitRoots!$B$1:$B$23,DigitRoots!$C$1:$C$24))</f>
        <v/>
      </c>
    </row>
    <row r="62" spans="1:6">
      <c r="A62">
        <f t="shared" si="2"/>
        <v>60</v>
      </c>
      <c r="B62" t="str">
        <f t="shared" si="4"/>
        <v>74</v>
      </c>
      <c r="C62" t="str">
        <f t="shared" ca="1" si="1"/>
        <v>septquad</v>
      </c>
      <c r="D62" s="1" t="str">
        <f ca="1">IF(MID($B62,D$1,1)="","",LOOKUP(MID($B62,D$1,1),DigitRoots!$B$1:$B$23,DigitRoots!$C$1:$C$24))</f>
        <v>sept</v>
      </c>
      <c r="E62" s="1" t="str">
        <f ca="1">IF(MID($B62,E$1,1)="","",LOOKUP(MID($B62,E$1,1),DigitRoots!$B$1:$B$23,DigitRoots!$C$1:$C$24))</f>
        <v>quad</v>
      </c>
      <c r="F62" s="1" t="str">
        <f>IF(MID($B62,F$1,1)="","",LOOKUP(MID($B62,F$1,1),DigitRoots!$B$1:$B$23,DigitRoots!$C$1:$C$24))</f>
        <v/>
      </c>
    </row>
    <row r="63" spans="1:6">
      <c r="A63">
        <f t="shared" si="2"/>
        <v>61</v>
      </c>
      <c r="B63" t="str">
        <f t="shared" si="4"/>
        <v>75</v>
      </c>
      <c r="C63" t="str">
        <f t="shared" ca="1" si="1"/>
        <v>septpent</v>
      </c>
      <c r="D63" s="1" t="str">
        <f ca="1">IF(MID($B63,D$1,1)="","",LOOKUP(MID($B63,D$1,1),DigitRoots!$B$1:$B$23,DigitRoots!$C$1:$C$24))</f>
        <v>sept</v>
      </c>
      <c r="E63" s="1" t="str">
        <f ca="1">IF(MID($B63,E$1,1)="","",LOOKUP(MID($B63,E$1,1),DigitRoots!$B$1:$B$23,DigitRoots!$C$1:$C$24))</f>
        <v>pent</v>
      </c>
      <c r="F63" s="1" t="str">
        <f>IF(MID($B63,F$1,1)="","",LOOKUP(MID($B63,F$1,1),DigitRoots!$B$1:$B$23,DigitRoots!$C$1:$C$24))</f>
        <v/>
      </c>
    </row>
    <row r="64" spans="1:6">
      <c r="A64">
        <f t="shared" si="2"/>
        <v>62</v>
      </c>
      <c r="B64" t="str">
        <f t="shared" si="4"/>
        <v>76</v>
      </c>
      <c r="C64" t="str">
        <f t="shared" ca="1" si="1"/>
        <v>septhex</v>
      </c>
      <c r="D64" s="1" t="str">
        <f ca="1">IF(MID($B64,D$1,1)="","",LOOKUP(MID($B64,D$1,1),DigitRoots!$B$1:$B$23,DigitRoots!$C$1:$C$24))</f>
        <v>sept</v>
      </c>
      <c r="E64" s="1" t="str">
        <f ca="1">IF(MID($B64,E$1,1)="","",LOOKUP(MID($B64,E$1,1),DigitRoots!$B$1:$B$23,DigitRoots!$C$1:$C$24))</f>
        <v>hex</v>
      </c>
      <c r="F64" s="1" t="str">
        <f>IF(MID($B64,F$1,1)="","",LOOKUP(MID($B64,F$1,1),DigitRoots!$B$1:$B$23,DigitRoots!$C$1:$C$24))</f>
        <v/>
      </c>
    </row>
    <row r="65" spans="1:6">
      <c r="A65">
        <f t="shared" si="2"/>
        <v>63</v>
      </c>
      <c r="B65" t="str">
        <f t="shared" si="4"/>
        <v>77</v>
      </c>
      <c r="C65" t="str">
        <f t="shared" ca="1" si="1"/>
        <v>septsept</v>
      </c>
      <c r="D65" s="1" t="str">
        <f ca="1">IF(MID($B65,D$1,1)="","",LOOKUP(MID($B65,D$1,1),DigitRoots!$B$1:$B$23,DigitRoots!$C$1:$C$24))</f>
        <v>sept</v>
      </c>
      <c r="E65" s="1" t="str">
        <f ca="1">IF(MID($B65,E$1,1)="","",LOOKUP(MID($B65,E$1,1),DigitRoots!$B$1:$B$23,DigitRoots!$C$1:$C$24))</f>
        <v>sept</v>
      </c>
      <c r="F65" s="1" t="str">
        <f>IF(MID($B65,F$1,1)="","",LOOKUP(MID($B65,F$1,1),DigitRoots!$B$1:$B$23,DigitRoots!$C$1:$C$24))</f>
        <v/>
      </c>
    </row>
    <row r="66" spans="1:6">
      <c r="A66">
        <f t="shared" si="2"/>
        <v>64</v>
      </c>
      <c r="B66" t="str">
        <f t="shared" si="4"/>
        <v>100</v>
      </c>
      <c r="C66" t="str">
        <f t="shared" ca="1" si="1"/>
        <v>unnilnil</v>
      </c>
      <c r="D66" s="1" t="str">
        <f ca="1">IF(MID($B66,D$1,1)="","",LOOKUP(MID($B66,D$1,1),DigitRoots!$B$1:$B$23,DigitRoots!$C$1:$C$24))</f>
        <v>un</v>
      </c>
      <c r="E66" s="1" t="str">
        <f ca="1">IF(MID($B66,E$1,1)="","",LOOKUP(MID($B66,E$1,1),DigitRoots!$B$1:$B$23,DigitRoots!$C$1:$C$24))</f>
        <v>nil</v>
      </c>
      <c r="F66" s="1" t="str">
        <f ca="1">IF(MID($B66,F$1,1)="","",LOOKUP(MID($B66,F$1,1),DigitRoots!$B$1:$B$23,DigitRoots!$C$1:$C$24))</f>
        <v>nil</v>
      </c>
    </row>
    <row r="67" spans="1:6">
      <c r="A67">
        <f t="shared" si="2"/>
        <v>65</v>
      </c>
      <c r="B67" t="str">
        <f t="shared" si="4"/>
        <v>101</v>
      </c>
      <c r="C67" t="str">
        <f t="shared" ref="C67:C130" ca="1" si="5">_xlfn.CONCAT(D67:F67)</f>
        <v>unnilun</v>
      </c>
      <c r="D67" s="1" t="str">
        <f ca="1">IF(MID($B67,D$1,1)="","",LOOKUP(MID($B67,D$1,1),DigitRoots!$B$1:$B$23,DigitRoots!$C$1:$C$24))</f>
        <v>un</v>
      </c>
      <c r="E67" s="1" t="str">
        <f ca="1">IF(MID($B67,E$1,1)="","",LOOKUP(MID($B67,E$1,1),DigitRoots!$B$1:$B$23,DigitRoots!$C$1:$C$24))</f>
        <v>nil</v>
      </c>
      <c r="F67" s="1" t="str">
        <f ca="1">IF(MID($B67,F$1,1)="","",LOOKUP(MID($B67,F$1,1),DigitRoots!$B$1:$B$23,DigitRoots!$C$1:$C$24))</f>
        <v>un</v>
      </c>
    </row>
    <row r="68" spans="1:6">
      <c r="A68">
        <f t="shared" ref="A68:A121" si="6">A67+1</f>
        <v>66</v>
      </c>
      <c r="B68" t="str">
        <f t="shared" si="4"/>
        <v>102</v>
      </c>
      <c r="C68" t="str">
        <f t="shared" ca="1" si="5"/>
        <v>unnilbi</v>
      </c>
      <c r="D68" s="1" t="str">
        <f ca="1">IF(MID($B68,D$1,1)="","",LOOKUP(MID($B68,D$1,1),DigitRoots!$B$1:$B$23,DigitRoots!$C$1:$C$24))</f>
        <v>un</v>
      </c>
      <c r="E68" s="1" t="str">
        <f ca="1">IF(MID($B68,E$1,1)="","",LOOKUP(MID($B68,E$1,1),DigitRoots!$B$1:$B$23,DigitRoots!$C$1:$C$24))</f>
        <v>nil</v>
      </c>
      <c r="F68" s="1" t="str">
        <f ca="1">IF(MID($B68,F$1,1)="","",LOOKUP(MID($B68,F$1,1),DigitRoots!$B$1:$B$23,DigitRoots!$C$1:$C$24))</f>
        <v>bi</v>
      </c>
    </row>
    <row r="69" spans="1:6">
      <c r="A69">
        <f t="shared" si="6"/>
        <v>67</v>
      </c>
      <c r="B69" t="str">
        <f t="shared" si="4"/>
        <v>103</v>
      </c>
      <c r="C69" t="str">
        <f t="shared" ca="1" si="5"/>
        <v>unniltri</v>
      </c>
      <c r="D69" s="1" t="str">
        <f ca="1">IF(MID($B69,D$1,1)="","",LOOKUP(MID($B69,D$1,1),DigitRoots!$B$1:$B$23,DigitRoots!$C$1:$C$24))</f>
        <v>un</v>
      </c>
      <c r="E69" s="1" t="str">
        <f ca="1">IF(MID($B69,E$1,1)="","",LOOKUP(MID($B69,E$1,1),DigitRoots!$B$1:$B$23,DigitRoots!$C$1:$C$24))</f>
        <v>nil</v>
      </c>
      <c r="F69" s="1" t="str">
        <f ca="1">IF(MID($B69,F$1,1)="","",LOOKUP(MID($B69,F$1,1),DigitRoots!$B$1:$B$23,DigitRoots!$C$1:$C$24))</f>
        <v>tri</v>
      </c>
    </row>
    <row r="70" spans="1:6">
      <c r="A70">
        <f t="shared" si="6"/>
        <v>68</v>
      </c>
      <c r="B70" t="str">
        <f t="shared" si="4"/>
        <v>104</v>
      </c>
      <c r="C70" t="str">
        <f t="shared" ca="1" si="5"/>
        <v>unnilquad</v>
      </c>
      <c r="D70" s="1" t="str">
        <f ca="1">IF(MID($B70,D$1,1)="","",LOOKUP(MID($B70,D$1,1),DigitRoots!$B$1:$B$23,DigitRoots!$C$1:$C$24))</f>
        <v>un</v>
      </c>
      <c r="E70" s="1" t="str">
        <f ca="1">IF(MID($B70,E$1,1)="","",LOOKUP(MID($B70,E$1,1),DigitRoots!$B$1:$B$23,DigitRoots!$C$1:$C$24))</f>
        <v>nil</v>
      </c>
      <c r="F70" s="1" t="str">
        <f ca="1">IF(MID($B70,F$1,1)="","",LOOKUP(MID($B70,F$1,1),DigitRoots!$B$1:$B$23,DigitRoots!$C$1:$C$24))</f>
        <v>quad</v>
      </c>
    </row>
    <row r="71" spans="1:6">
      <c r="A71">
        <f t="shared" si="6"/>
        <v>69</v>
      </c>
      <c r="B71" t="str">
        <f t="shared" si="4"/>
        <v>105</v>
      </c>
      <c r="C71" t="str">
        <f t="shared" ca="1" si="5"/>
        <v>unnilpent</v>
      </c>
      <c r="D71" s="1" t="str">
        <f ca="1">IF(MID($B71,D$1,1)="","",LOOKUP(MID($B71,D$1,1),DigitRoots!$B$1:$B$23,DigitRoots!$C$1:$C$24))</f>
        <v>un</v>
      </c>
      <c r="E71" s="1" t="str">
        <f ca="1">IF(MID($B71,E$1,1)="","",LOOKUP(MID($B71,E$1,1),DigitRoots!$B$1:$B$23,DigitRoots!$C$1:$C$24))</f>
        <v>nil</v>
      </c>
      <c r="F71" s="1" t="str">
        <f ca="1">IF(MID($B71,F$1,1)="","",LOOKUP(MID($B71,F$1,1),DigitRoots!$B$1:$B$23,DigitRoots!$C$1:$C$24))</f>
        <v>pent</v>
      </c>
    </row>
    <row r="72" spans="1:6">
      <c r="A72">
        <f t="shared" si="6"/>
        <v>70</v>
      </c>
      <c r="B72" t="str">
        <f t="shared" si="4"/>
        <v>106</v>
      </c>
      <c r="C72" t="str">
        <f t="shared" ca="1" si="5"/>
        <v>unnilhex</v>
      </c>
      <c r="D72" s="1" t="str">
        <f ca="1">IF(MID($B72,D$1,1)="","",LOOKUP(MID($B72,D$1,1),DigitRoots!$B$1:$B$23,DigitRoots!$C$1:$C$24))</f>
        <v>un</v>
      </c>
      <c r="E72" s="1" t="str">
        <f ca="1">IF(MID($B72,E$1,1)="","",LOOKUP(MID($B72,E$1,1),DigitRoots!$B$1:$B$23,DigitRoots!$C$1:$C$24))</f>
        <v>nil</v>
      </c>
      <c r="F72" s="1" t="str">
        <f ca="1">IF(MID($B72,F$1,1)="","",LOOKUP(MID($B72,F$1,1),DigitRoots!$B$1:$B$23,DigitRoots!$C$1:$C$24))</f>
        <v>hex</v>
      </c>
    </row>
    <row r="73" spans="1:6">
      <c r="A73">
        <f t="shared" si="6"/>
        <v>71</v>
      </c>
      <c r="B73" t="str">
        <f t="shared" si="4"/>
        <v>107</v>
      </c>
      <c r="C73" t="str">
        <f t="shared" ca="1" si="5"/>
        <v>unnilsept</v>
      </c>
      <c r="D73" s="1" t="str">
        <f ca="1">IF(MID($B73,D$1,1)="","",LOOKUP(MID($B73,D$1,1),DigitRoots!$B$1:$B$23,DigitRoots!$C$1:$C$24))</f>
        <v>un</v>
      </c>
      <c r="E73" s="1" t="str">
        <f ca="1">IF(MID($B73,E$1,1)="","",LOOKUP(MID($B73,E$1,1),DigitRoots!$B$1:$B$23,DigitRoots!$C$1:$C$24))</f>
        <v>nil</v>
      </c>
      <c r="F73" s="1" t="str">
        <f ca="1">IF(MID($B73,F$1,1)="","",LOOKUP(MID($B73,F$1,1),DigitRoots!$B$1:$B$23,DigitRoots!$C$1:$C$24))</f>
        <v>sept</v>
      </c>
    </row>
    <row r="74" spans="1:6">
      <c r="A74">
        <f t="shared" si="6"/>
        <v>72</v>
      </c>
      <c r="B74" t="str">
        <f t="shared" si="4"/>
        <v>110</v>
      </c>
      <c r="C74" t="str">
        <f t="shared" ca="1" si="5"/>
        <v>ununnil</v>
      </c>
      <c r="D74" s="1" t="str">
        <f ca="1">IF(MID($B74,D$1,1)="","",LOOKUP(MID($B74,D$1,1),DigitRoots!$B$1:$B$23,DigitRoots!$C$1:$C$24))</f>
        <v>un</v>
      </c>
      <c r="E74" s="1" t="str">
        <f ca="1">IF(MID($B74,E$1,1)="","",LOOKUP(MID($B74,E$1,1),DigitRoots!$B$1:$B$23,DigitRoots!$C$1:$C$24))</f>
        <v>un</v>
      </c>
      <c r="F74" s="1" t="str">
        <f ca="1">IF(MID($B74,F$1,1)="","",LOOKUP(MID($B74,F$1,1),DigitRoots!$B$1:$B$23,DigitRoots!$C$1:$C$24))</f>
        <v>nil</v>
      </c>
    </row>
    <row r="75" spans="1:6">
      <c r="A75">
        <f t="shared" si="6"/>
        <v>73</v>
      </c>
      <c r="B75" t="str">
        <f t="shared" si="4"/>
        <v>111</v>
      </c>
      <c r="C75" t="str">
        <f t="shared" ca="1" si="5"/>
        <v>ununun</v>
      </c>
      <c r="D75" s="1" t="str">
        <f ca="1">IF(MID($B75,D$1,1)="","",LOOKUP(MID($B75,D$1,1),DigitRoots!$B$1:$B$23,DigitRoots!$C$1:$C$24))</f>
        <v>un</v>
      </c>
      <c r="E75" s="1" t="str">
        <f ca="1">IF(MID($B75,E$1,1)="","",LOOKUP(MID($B75,E$1,1),DigitRoots!$B$1:$B$23,DigitRoots!$C$1:$C$24))</f>
        <v>un</v>
      </c>
      <c r="F75" s="1" t="str">
        <f ca="1">IF(MID($B75,F$1,1)="","",LOOKUP(MID($B75,F$1,1),DigitRoots!$B$1:$B$23,DigitRoots!$C$1:$C$24))</f>
        <v>un</v>
      </c>
    </row>
    <row r="76" spans="1:6">
      <c r="A76">
        <f t="shared" si="6"/>
        <v>74</v>
      </c>
      <c r="B76" t="str">
        <f t="shared" si="4"/>
        <v>112</v>
      </c>
      <c r="C76" t="str">
        <f t="shared" ca="1" si="5"/>
        <v>ununbi</v>
      </c>
      <c r="D76" s="1" t="str">
        <f ca="1">IF(MID($B76,D$1,1)="","",LOOKUP(MID($B76,D$1,1),DigitRoots!$B$1:$B$23,DigitRoots!$C$1:$C$24))</f>
        <v>un</v>
      </c>
      <c r="E76" s="1" t="str">
        <f ca="1">IF(MID($B76,E$1,1)="","",LOOKUP(MID($B76,E$1,1),DigitRoots!$B$1:$B$23,DigitRoots!$C$1:$C$24))</f>
        <v>un</v>
      </c>
      <c r="F76" s="1" t="str">
        <f ca="1">IF(MID($B76,F$1,1)="","",LOOKUP(MID($B76,F$1,1),DigitRoots!$B$1:$B$23,DigitRoots!$C$1:$C$24))</f>
        <v>bi</v>
      </c>
    </row>
    <row r="77" spans="1:6">
      <c r="A77">
        <f t="shared" si="6"/>
        <v>75</v>
      </c>
      <c r="B77" t="str">
        <f t="shared" si="4"/>
        <v>113</v>
      </c>
      <c r="C77" t="str">
        <f t="shared" ca="1" si="5"/>
        <v>ununtri</v>
      </c>
      <c r="D77" s="1" t="str">
        <f ca="1">IF(MID($B77,D$1,1)="","",LOOKUP(MID($B77,D$1,1),DigitRoots!$B$1:$B$23,DigitRoots!$C$1:$C$24))</f>
        <v>un</v>
      </c>
      <c r="E77" s="1" t="str">
        <f ca="1">IF(MID($B77,E$1,1)="","",LOOKUP(MID($B77,E$1,1),DigitRoots!$B$1:$B$23,DigitRoots!$C$1:$C$24))</f>
        <v>un</v>
      </c>
      <c r="F77" s="1" t="str">
        <f ca="1">IF(MID($B77,F$1,1)="","",LOOKUP(MID($B77,F$1,1),DigitRoots!$B$1:$B$23,DigitRoots!$C$1:$C$24))</f>
        <v>tri</v>
      </c>
    </row>
    <row r="78" spans="1:6">
      <c r="A78">
        <f t="shared" si="6"/>
        <v>76</v>
      </c>
      <c r="B78" t="str">
        <f t="shared" si="4"/>
        <v>114</v>
      </c>
      <c r="C78" t="str">
        <f t="shared" ca="1" si="5"/>
        <v>ununquad</v>
      </c>
      <c r="D78" s="1" t="str">
        <f ca="1">IF(MID($B78,D$1,1)="","",LOOKUP(MID($B78,D$1,1),DigitRoots!$B$1:$B$23,DigitRoots!$C$1:$C$24))</f>
        <v>un</v>
      </c>
      <c r="E78" s="1" t="str">
        <f ca="1">IF(MID($B78,E$1,1)="","",LOOKUP(MID($B78,E$1,1),DigitRoots!$B$1:$B$23,DigitRoots!$C$1:$C$24))</f>
        <v>un</v>
      </c>
      <c r="F78" s="1" t="str">
        <f ca="1">IF(MID($B78,F$1,1)="","",LOOKUP(MID($B78,F$1,1),DigitRoots!$B$1:$B$23,DigitRoots!$C$1:$C$24))</f>
        <v>quad</v>
      </c>
    </row>
    <row r="79" spans="1:6">
      <c r="A79">
        <f t="shared" si="6"/>
        <v>77</v>
      </c>
      <c r="B79" t="str">
        <f t="shared" si="4"/>
        <v>115</v>
      </c>
      <c r="C79" t="str">
        <f t="shared" ca="1" si="5"/>
        <v>ununpent</v>
      </c>
      <c r="D79" s="1" t="str">
        <f ca="1">IF(MID($B79,D$1,1)="","",LOOKUP(MID($B79,D$1,1),DigitRoots!$B$1:$B$23,DigitRoots!$C$1:$C$24))</f>
        <v>un</v>
      </c>
      <c r="E79" s="1" t="str">
        <f ca="1">IF(MID($B79,E$1,1)="","",LOOKUP(MID($B79,E$1,1),DigitRoots!$B$1:$B$23,DigitRoots!$C$1:$C$24))</f>
        <v>un</v>
      </c>
      <c r="F79" s="1" t="str">
        <f ca="1">IF(MID($B79,F$1,1)="","",LOOKUP(MID($B79,F$1,1),DigitRoots!$B$1:$B$23,DigitRoots!$C$1:$C$24))</f>
        <v>pent</v>
      </c>
    </row>
    <row r="80" spans="1:6">
      <c r="A80">
        <f t="shared" si="6"/>
        <v>78</v>
      </c>
      <c r="B80" t="str">
        <f t="shared" si="4"/>
        <v>116</v>
      </c>
      <c r="C80" t="str">
        <f t="shared" ca="1" si="5"/>
        <v>ununhex</v>
      </c>
      <c r="D80" s="1" t="str">
        <f ca="1">IF(MID($B80,D$1,1)="","",LOOKUP(MID($B80,D$1,1),DigitRoots!$B$1:$B$23,DigitRoots!$C$1:$C$24))</f>
        <v>un</v>
      </c>
      <c r="E80" s="1" t="str">
        <f ca="1">IF(MID($B80,E$1,1)="","",LOOKUP(MID($B80,E$1,1),DigitRoots!$B$1:$B$23,DigitRoots!$C$1:$C$24))</f>
        <v>un</v>
      </c>
      <c r="F80" s="1" t="str">
        <f ca="1">IF(MID($B80,F$1,1)="","",LOOKUP(MID($B80,F$1,1),DigitRoots!$B$1:$B$23,DigitRoots!$C$1:$C$24))</f>
        <v>hex</v>
      </c>
    </row>
    <row r="81" spans="1:6">
      <c r="A81">
        <f t="shared" si="6"/>
        <v>79</v>
      </c>
      <c r="B81" t="str">
        <f t="shared" si="4"/>
        <v>117</v>
      </c>
      <c r="C81" t="str">
        <f t="shared" ca="1" si="5"/>
        <v>ununsept</v>
      </c>
      <c r="D81" s="1" t="str">
        <f ca="1">IF(MID($B81,D$1,1)="","",LOOKUP(MID($B81,D$1,1),DigitRoots!$B$1:$B$23,DigitRoots!$C$1:$C$24))</f>
        <v>un</v>
      </c>
      <c r="E81" s="1" t="str">
        <f ca="1">IF(MID($B81,E$1,1)="","",LOOKUP(MID($B81,E$1,1),DigitRoots!$B$1:$B$23,DigitRoots!$C$1:$C$24))</f>
        <v>un</v>
      </c>
      <c r="F81" s="1" t="str">
        <f ca="1">IF(MID($B81,F$1,1)="","",LOOKUP(MID($B81,F$1,1),DigitRoots!$B$1:$B$23,DigitRoots!$C$1:$C$24))</f>
        <v>sept</v>
      </c>
    </row>
    <row r="82" spans="1:6">
      <c r="A82">
        <f t="shared" si="6"/>
        <v>80</v>
      </c>
      <c r="B82" t="str">
        <f t="shared" si="4"/>
        <v>120</v>
      </c>
      <c r="C82" t="str">
        <f t="shared" ca="1" si="5"/>
        <v>unbinil</v>
      </c>
      <c r="D82" s="1" t="str">
        <f ca="1">IF(MID($B82,D$1,1)="","",LOOKUP(MID($B82,D$1,1),DigitRoots!$B$1:$B$23,DigitRoots!$C$1:$C$24))</f>
        <v>un</v>
      </c>
      <c r="E82" s="1" t="str">
        <f ca="1">IF(MID($B82,E$1,1)="","",LOOKUP(MID($B82,E$1,1),DigitRoots!$B$1:$B$23,DigitRoots!$C$1:$C$24))</f>
        <v>bi</v>
      </c>
      <c r="F82" s="1" t="str">
        <f ca="1">IF(MID($B82,F$1,1)="","",LOOKUP(MID($B82,F$1,1),DigitRoots!$B$1:$B$23,DigitRoots!$C$1:$C$24))</f>
        <v>nil</v>
      </c>
    </row>
    <row r="83" spans="1:6">
      <c r="A83">
        <f t="shared" si="6"/>
        <v>81</v>
      </c>
      <c r="B83" t="str">
        <f t="shared" si="4"/>
        <v>121</v>
      </c>
      <c r="C83" t="str">
        <f t="shared" ca="1" si="5"/>
        <v>unbiun</v>
      </c>
      <c r="D83" s="1" t="str">
        <f ca="1">IF(MID($B83,D$1,1)="","",LOOKUP(MID($B83,D$1,1),DigitRoots!$B$1:$B$23,DigitRoots!$C$1:$C$24))</f>
        <v>un</v>
      </c>
      <c r="E83" s="1" t="str">
        <f ca="1">IF(MID($B83,E$1,1)="","",LOOKUP(MID($B83,E$1,1),DigitRoots!$B$1:$B$23,DigitRoots!$C$1:$C$24))</f>
        <v>bi</v>
      </c>
      <c r="F83" s="1" t="str">
        <f ca="1">IF(MID($B83,F$1,1)="","",LOOKUP(MID($B83,F$1,1),DigitRoots!$B$1:$B$23,DigitRoots!$C$1:$C$24))</f>
        <v>un</v>
      </c>
    </row>
    <row r="84" spans="1:6">
      <c r="A84">
        <f t="shared" si="6"/>
        <v>82</v>
      </c>
      <c r="B84" t="str">
        <f t="shared" si="4"/>
        <v>122</v>
      </c>
      <c r="C84" t="str">
        <f t="shared" ca="1" si="5"/>
        <v>unbibi</v>
      </c>
      <c r="D84" s="1" t="str">
        <f ca="1">IF(MID($B84,D$1,1)="","",LOOKUP(MID($B84,D$1,1),DigitRoots!$B$1:$B$23,DigitRoots!$C$1:$C$24))</f>
        <v>un</v>
      </c>
      <c r="E84" s="1" t="str">
        <f ca="1">IF(MID($B84,E$1,1)="","",LOOKUP(MID($B84,E$1,1),DigitRoots!$B$1:$B$23,DigitRoots!$C$1:$C$24))</f>
        <v>bi</v>
      </c>
      <c r="F84" s="1" t="str">
        <f ca="1">IF(MID($B84,F$1,1)="","",LOOKUP(MID($B84,F$1,1),DigitRoots!$B$1:$B$23,DigitRoots!$C$1:$C$24))</f>
        <v>bi</v>
      </c>
    </row>
    <row r="85" spans="1:6">
      <c r="A85">
        <f t="shared" si="6"/>
        <v>83</v>
      </c>
      <c r="B85" t="str">
        <f t="shared" si="4"/>
        <v>123</v>
      </c>
      <c r="C85" t="str">
        <f t="shared" ca="1" si="5"/>
        <v>unbitri</v>
      </c>
      <c r="D85" s="1" t="str">
        <f ca="1">IF(MID($B85,D$1,1)="","",LOOKUP(MID($B85,D$1,1),DigitRoots!$B$1:$B$23,DigitRoots!$C$1:$C$24))</f>
        <v>un</v>
      </c>
      <c r="E85" s="1" t="str">
        <f ca="1">IF(MID($B85,E$1,1)="","",LOOKUP(MID($B85,E$1,1),DigitRoots!$B$1:$B$23,DigitRoots!$C$1:$C$24))</f>
        <v>bi</v>
      </c>
      <c r="F85" s="1" t="str">
        <f ca="1">IF(MID($B85,F$1,1)="","",LOOKUP(MID($B85,F$1,1),DigitRoots!$B$1:$B$23,DigitRoots!$C$1:$C$24))</f>
        <v>tri</v>
      </c>
    </row>
    <row r="86" spans="1:6">
      <c r="A86">
        <f t="shared" si="6"/>
        <v>84</v>
      </c>
      <c r="B86" t="str">
        <f t="shared" si="4"/>
        <v>124</v>
      </c>
      <c r="C86" t="str">
        <f t="shared" ca="1" si="5"/>
        <v>unbiquad</v>
      </c>
      <c r="D86" s="1" t="str">
        <f ca="1">IF(MID($B86,D$1,1)="","",LOOKUP(MID($B86,D$1,1),DigitRoots!$B$1:$B$23,DigitRoots!$C$1:$C$24))</f>
        <v>un</v>
      </c>
      <c r="E86" s="1" t="str">
        <f ca="1">IF(MID($B86,E$1,1)="","",LOOKUP(MID($B86,E$1,1),DigitRoots!$B$1:$B$23,DigitRoots!$C$1:$C$24))</f>
        <v>bi</v>
      </c>
      <c r="F86" s="1" t="str">
        <f ca="1">IF(MID($B86,F$1,1)="","",LOOKUP(MID($B86,F$1,1),DigitRoots!$B$1:$B$23,DigitRoots!$C$1:$C$24))</f>
        <v>quad</v>
      </c>
    </row>
    <row r="87" spans="1:6">
      <c r="A87">
        <f t="shared" si="6"/>
        <v>85</v>
      </c>
      <c r="B87" t="str">
        <f t="shared" si="4"/>
        <v>125</v>
      </c>
      <c r="C87" t="str">
        <f t="shared" ca="1" si="5"/>
        <v>unbipent</v>
      </c>
      <c r="D87" s="1" t="str">
        <f ca="1">IF(MID($B87,D$1,1)="","",LOOKUP(MID($B87,D$1,1),DigitRoots!$B$1:$B$23,DigitRoots!$C$1:$C$24))</f>
        <v>un</v>
      </c>
      <c r="E87" s="1" t="str">
        <f ca="1">IF(MID($B87,E$1,1)="","",LOOKUP(MID($B87,E$1,1),DigitRoots!$B$1:$B$23,DigitRoots!$C$1:$C$24))</f>
        <v>bi</v>
      </c>
      <c r="F87" s="1" t="str">
        <f ca="1">IF(MID($B87,F$1,1)="","",LOOKUP(MID($B87,F$1,1),DigitRoots!$B$1:$B$23,DigitRoots!$C$1:$C$24))</f>
        <v>pent</v>
      </c>
    </row>
    <row r="88" spans="1:6">
      <c r="A88">
        <f t="shared" si="6"/>
        <v>86</v>
      </c>
      <c r="B88" t="str">
        <f t="shared" si="4"/>
        <v>126</v>
      </c>
      <c r="C88" t="str">
        <f t="shared" ca="1" si="5"/>
        <v>unbihex</v>
      </c>
      <c r="D88" s="1" t="str">
        <f ca="1">IF(MID($B88,D$1,1)="","",LOOKUP(MID($B88,D$1,1),DigitRoots!$B$1:$B$23,DigitRoots!$C$1:$C$24))</f>
        <v>un</v>
      </c>
      <c r="E88" s="1" t="str">
        <f ca="1">IF(MID($B88,E$1,1)="","",LOOKUP(MID($B88,E$1,1),DigitRoots!$B$1:$B$23,DigitRoots!$C$1:$C$24))</f>
        <v>bi</v>
      </c>
      <c r="F88" s="1" t="str">
        <f ca="1">IF(MID($B88,F$1,1)="","",LOOKUP(MID($B88,F$1,1),DigitRoots!$B$1:$B$23,DigitRoots!$C$1:$C$24))</f>
        <v>hex</v>
      </c>
    </row>
    <row r="89" spans="1:6">
      <c r="A89">
        <f t="shared" si="6"/>
        <v>87</v>
      </c>
      <c r="B89" t="str">
        <f t="shared" si="4"/>
        <v>127</v>
      </c>
      <c r="C89" t="str">
        <f t="shared" ca="1" si="5"/>
        <v>unbisept</v>
      </c>
      <c r="D89" s="1" t="str">
        <f ca="1">IF(MID($B89,D$1,1)="","",LOOKUP(MID($B89,D$1,1),DigitRoots!$B$1:$B$23,DigitRoots!$C$1:$C$24))</f>
        <v>un</v>
      </c>
      <c r="E89" s="1" t="str">
        <f ca="1">IF(MID($B89,E$1,1)="","",LOOKUP(MID($B89,E$1,1),DigitRoots!$B$1:$B$23,DigitRoots!$C$1:$C$24))</f>
        <v>bi</v>
      </c>
      <c r="F89" s="1" t="str">
        <f ca="1">IF(MID($B89,F$1,1)="","",LOOKUP(MID($B89,F$1,1),DigitRoots!$B$1:$B$23,DigitRoots!$C$1:$C$24))</f>
        <v>sept</v>
      </c>
    </row>
    <row r="90" spans="1:6">
      <c r="A90">
        <f t="shared" si="6"/>
        <v>88</v>
      </c>
      <c r="B90" t="str">
        <f t="shared" si="4"/>
        <v>130</v>
      </c>
      <c r="C90" t="str">
        <f t="shared" ca="1" si="5"/>
        <v>untrinil</v>
      </c>
      <c r="D90" s="1" t="str">
        <f ca="1">IF(MID($B90,D$1,1)="","",LOOKUP(MID($B90,D$1,1),DigitRoots!$B$1:$B$23,DigitRoots!$C$1:$C$24))</f>
        <v>un</v>
      </c>
      <c r="E90" s="1" t="str">
        <f ca="1">IF(MID($B90,E$1,1)="","",LOOKUP(MID($B90,E$1,1),DigitRoots!$B$1:$B$23,DigitRoots!$C$1:$C$24))</f>
        <v>tri</v>
      </c>
      <c r="F90" s="1" t="str">
        <f ca="1">IF(MID($B90,F$1,1)="","",LOOKUP(MID($B90,F$1,1),DigitRoots!$B$1:$B$23,DigitRoots!$C$1:$C$24))</f>
        <v>nil</v>
      </c>
    </row>
    <row r="91" spans="1:6">
      <c r="A91">
        <f t="shared" si="6"/>
        <v>89</v>
      </c>
      <c r="B91" t="str">
        <f t="shared" si="4"/>
        <v>131</v>
      </c>
      <c r="C91" t="str">
        <f t="shared" ca="1" si="5"/>
        <v>untriun</v>
      </c>
      <c r="D91" s="1" t="str">
        <f ca="1">IF(MID($B91,D$1,1)="","",LOOKUP(MID($B91,D$1,1),DigitRoots!$B$1:$B$23,DigitRoots!$C$1:$C$24))</f>
        <v>un</v>
      </c>
      <c r="E91" s="1" t="str">
        <f ca="1">IF(MID($B91,E$1,1)="","",LOOKUP(MID($B91,E$1,1),DigitRoots!$B$1:$B$23,DigitRoots!$C$1:$C$24))</f>
        <v>tri</v>
      </c>
      <c r="F91" s="1" t="str">
        <f ca="1">IF(MID($B91,F$1,1)="","",LOOKUP(MID($B91,F$1,1),DigitRoots!$B$1:$B$23,DigitRoots!$C$1:$C$24))</f>
        <v>un</v>
      </c>
    </row>
    <row r="92" spans="1:6">
      <c r="A92">
        <f t="shared" si="6"/>
        <v>90</v>
      </c>
      <c r="B92" t="str">
        <f t="shared" si="4"/>
        <v>132</v>
      </c>
      <c r="C92" t="str">
        <f t="shared" ca="1" si="5"/>
        <v>untribi</v>
      </c>
      <c r="D92" s="1" t="str">
        <f ca="1">IF(MID($B92,D$1,1)="","",LOOKUP(MID($B92,D$1,1),DigitRoots!$B$1:$B$23,DigitRoots!$C$1:$C$24))</f>
        <v>un</v>
      </c>
      <c r="E92" s="1" t="str">
        <f ca="1">IF(MID($B92,E$1,1)="","",LOOKUP(MID($B92,E$1,1),DigitRoots!$B$1:$B$23,DigitRoots!$C$1:$C$24))</f>
        <v>tri</v>
      </c>
      <c r="F92" s="1" t="str">
        <f ca="1">IF(MID($B92,F$1,1)="","",LOOKUP(MID($B92,F$1,1),DigitRoots!$B$1:$B$23,DigitRoots!$C$1:$C$24))</f>
        <v>bi</v>
      </c>
    </row>
    <row r="93" spans="1:6">
      <c r="A93">
        <f t="shared" si="6"/>
        <v>91</v>
      </c>
      <c r="B93" t="str">
        <f t="shared" si="4"/>
        <v>133</v>
      </c>
      <c r="C93" t="str">
        <f t="shared" ca="1" si="5"/>
        <v>untritri</v>
      </c>
      <c r="D93" s="1" t="str">
        <f ca="1">IF(MID($B93,D$1,1)="","",LOOKUP(MID($B93,D$1,1),DigitRoots!$B$1:$B$23,DigitRoots!$C$1:$C$24))</f>
        <v>un</v>
      </c>
      <c r="E93" s="1" t="str">
        <f ca="1">IF(MID($B93,E$1,1)="","",LOOKUP(MID($B93,E$1,1),DigitRoots!$B$1:$B$23,DigitRoots!$C$1:$C$24))</f>
        <v>tri</v>
      </c>
      <c r="F93" s="1" t="str">
        <f ca="1">IF(MID($B93,F$1,1)="","",LOOKUP(MID($B93,F$1,1),DigitRoots!$B$1:$B$23,DigitRoots!$C$1:$C$24))</f>
        <v>tri</v>
      </c>
    </row>
    <row r="94" spans="1:6">
      <c r="A94">
        <f t="shared" si="6"/>
        <v>92</v>
      </c>
      <c r="B94" t="str">
        <f t="shared" si="4"/>
        <v>134</v>
      </c>
      <c r="C94" t="str">
        <f t="shared" ca="1" si="5"/>
        <v>untriquad</v>
      </c>
      <c r="D94" s="1" t="str">
        <f ca="1">IF(MID($B94,D$1,1)="","",LOOKUP(MID($B94,D$1,1),DigitRoots!$B$1:$B$23,DigitRoots!$C$1:$C$24))</f>
        <v>un</v>
      </c>
      <c r="E94" s="1" t="str">
        <f ca="1">IF(MID($B94,E$1,1)="","",LOOKUP(MID($B94,E$1,1),DigitRoots!$B$1:$B$23,DigitRoots!$C$1:$C$24))</f>
        <v>tri</v>
      </c>
      <c r="F94" s="1" t="str">
        <f ca="1">IF(MID($B94,F$1,1)="","",LOOKUP(MID($B94,F$1,1),DigitRoots!$B$1:$B$23,DigitRoots!$C$1:$C$24))</f>
        <v>quad</v>
      </c>
    </row>
    <row r="95" spans="1:6">
      <c r="A95">
        <f t="shared" si="6"/>
        <v>93</v>
      </c>
      <c r="B95" t="str">
        <f t="shared" si="4"/>
        <v>135</v>
      </c>
      <c r="C95" t="str">
        <f t="shared" ca="1" si="5"/>
        <v>untripent</v>
      </c>
      <c r="D95" s="1" t="str">
        <f ca="1">IF(MID($B95,D$1,1)="","",LOOKUP(MID($B95,D$1,1),DigitRoots!$B$1:$B$23,DigitRoots!$C$1:$C$24))</f>
        <v>un</v>
      </c>
      <c r="E95" s="1" t="str">
        <f ca="1">IF(MID($B95,E$1,1)="","",LOOKUP(MID($B95,E$1,1),DigitRoots!$B$1:$B$23,DigitRoots!$C$1:$C$24))</f>
        <v>tri</v>
      </c>
      <c r="F95" s="1" t="str">
        <f ca="1">IF(MID($B95,F$1,1)="","",LOOKUP(MID($B95,F$1,1),DigitRoots!$B$1:$B$23,DigitRoots!$C$1:$C$24))</f>
        <v>pent</v>
      </c>
    </row>
    <row r="96" spans="1:6">
      <c r="A96">
        <f t="shared" si="6"/>
        <v>94</v>
      </c>
      <c r="B96" t="str">
        <f t="shared" si="4"/>
        <v>136</v>
      </c>
      <c r="C96" t="str">
        <f t="shared" ca="1" si="5"/>
        <v>untrihex</v>
      </c>
      <c r="D96" s="1" t="str">
        <f ca="1">IF(MID($B96,D$1,1)="","",LOOKUP(MID($B96,D$1,1),DigitRoots!$B$1:$B$23,DigitRoots!$C$1:$C$24))</f>
        <v>un</v>
      </c>
      <c r="E96" s="1" t="str">
        <f ca="1">IF(MID($B96,E$1,1)="","",LOOKUP(MID($B96,E$1,1),DigitRoots!$B$1:$B$23,DigitRoots!$C$1:$C$24))</f>
        <v>tri</v>
      </c>
      <c r="F96" s="1" t="str">
        <f ca="1">IF(MID($B96,F$1,1)="","",LOOKUP(MID($B96,F$1,1),DigitRoots!$B$1:$B$23,DigitRoots!$C$1:$C$24))</f>
        <v>hex</v>
      </c>
    </row>
    <row r="97" spans="1:6">
      <c r="A97">
        <f t="shared" si="6"/>
        <v>95</v>
      </c>
      <c r="B97" t="str">
        <f t="shared" si="4"/>
        <v>137</v>
      </c>
      <c r="C97" t="str">
        <f t="shared" ca="1" si="5"/>
        <v>untrisept</v>
      </c>
      <c r="D97" s="1" t="str">
        <f ca="1">IF(MID($B97,D$1,1)="","",LOOKUP(MID($B97,D$1,1),DigitRoots!$B$1:$B$23,DigitRoots!$C$1:$C$24))</f>
        <v>un</v>
      </c>
      <c r="E97" s="1" t="str">
        <f ca="1">IF(MID($B97,E$1,1)="","",LOOKUP(MID($B97,E$1,1),DigitRoots!$B$1:$B$23,DigitRoots!$C$1:$C$24))</f>
        <v>tri</v>
      </c>
      <c r="F97" s="1" t="str">
        <f ca="1">IF(MID($B97,F$1,1)="","",LOOKUP(MID($B97,F$1,1),DigitRoots!$B$1:$B$23,DigitRoots!$C$1:$C$24))</f>
        <v>sept</v>
      </c>
    </row>
    <row r="98" spans="1:6">
      <c r="A98">
        <f t="shared" si="6"/>
        <v>96</v>
      </c>
      <c r="B98" t="str">
        <f t="shared" si="4"/>
        <v>140</v>
      </c>
      <c r="C98" t="str">
        <f t="shared" ca="1" si="5"/>
        <v>unquadnil</v>
      </c>
      <c r="D98" s="1" t="str">
        <f ca="1">IF(MID($B98,D$1,1)="","",LOOKUP(MID($B98,D$1,1),DigitRoots!$B$1:$B$23,DigitRoots!$C$1:$C$24))</f>
        <v>un</v>
      </c>
      <c r="E98" s="1" t="str">
        <f ca="1">IF(MID($B98,E$1,1)="","",LOOKUP(MID($B98,E$1,1),DigitRoots!$B$1:$B$23,DigitRoots!$C$1:$C$24))</f>
        <v>quad</v>
      </c>
      <c r="F98" s="1" t="str">
        <f ca="1">IF(MID($B98,F$1,1)="","",LOOKUP(MID($B98,F$1,1),DigitRoots!$B$1:$B$23,DigitRoots!$C$1:$C$24))</f>
        <v>nil</v>
      </c>
    </row>
    <row r="99" spans="1:6">
      <c r="A99">
        <f t="shared" si="6"/>
        <v>97</v>
      </c>
      <c r="B99" t="str">
        <f t="shared" si="4"/>
        <v>141</v>
      </c>
      <c r="C99" t="str">
        <f t="shared" ca="1" si="5"/>
        <v>unquadun</v>
      </c>
      <c r="D99" s="1" t="str">
        <f ca="1">IF(MID($B99,D$1,1)="","",LOOKUP(MID($B99,D$1,1),DigitRoots!$B$1:$B$23,DigitRoots!$C$1:$C$24))</f>
        <v>un</v>
      </c>
      <c r="E99" s="1" t="str">
        <f ca="1">IF(MID($B99,E$1,1)="","",LOOKUP(MID($B99,E$1,1),DigitRoots!$B$1:$B$23,DigitRoots!$C$1:$C$24))</f>
        <v>quad</v>
      </c>
      <c r="F99" s="1" t="str">
        <f ca="1">IF(MID($B99,F$1,1)="","",LOOKUP(MID($B99,F$1,1),DigitRoots!$B$1:$B$23,DigitRoots!$C$1:$C$24))</f>
        <v>un</v>
      </c>
    </row>
    <row r="100" spans="1:6">
      <c r="A100">
        <f t="shared" si="6"/>
        <v>98</v>
      </c>
      <c r="B100" t="str">
        <f t="shared" si="4"/>
        <v>142</v>
      </c>
      <c r="C100" t="str">
        <f t="shared" ca="1" si="5"/>
        <v>unquadbi</v>
      </c>
      <c r="D100" s="1" t="str">
        <f ca="1">IF(MID($B100,D$1,1)="","",LOOKUP(MID($B100,D$1,1),DigitRoots!$B$1:$B$23,DigitRoots!$C$1:$C$24))</f>
        <v>un</v>
      </c>
      <c r="E100" s="1" t="str">
        <f ca="1">IF(MID($B100,E$1,1)="","",LOOKUP(MID($B100,E$1,1),DigitRoots!$B$1:$B$23,DigitRoots!$C$1:$C$24))</f>
        <v>quad</v>
      </c>
      <c r="F100" s="1" t="str">
        <f ca="1">IF(MID($B100,F$1,1)="","",LOOKUP(MID($B100,F$1,1),DigitRoots!$B$1:$B$23,DigitRoots!$C$1:$C$24))</f>
        <v>bi</v>
      </c>
    </row>
    <row r="101" spans="1:6">
      <c r="A101">
        <f t="shared" si="6"/>
        <v>99</v>
      </c>
      <c r="B101" t="str">
        <f t="shared" si="4"/>
        <v>143</v>
      </c>
      <c r="C101" t="str">
        <f t="shared" ca="1" si="5"/>
        <v>unquadtri</v>
      </c>
      <c r="D101" s="1" t="str">
        <f ca="1">IF(MID($B101,D$1,1)="","",LOOKUP(MID($B101,D$1,1),DigitRoots!$B$1:$B$23,DigitRoots!$C$1:$C$24))</f>
        <v>un</v>
      </c>
      <c r="E101" s="1" t="str">
        <f ca="1">IF(MID($B101,E$1,1)="","",LOOKUP(MID($B101,E$1,1),DigitRoots!$B$1:$B$23,DigitRoots!$C$1:$C$24))</f>
        <v>quad</v>
      </c>
      <c r="F101" s="1" t="str">
        <f ca="1">IF(MID($B101,F$1,1)="","",LOOKUP(MID($B101,F$1,1),DigitRoots!$B$1:$B$23,DigitRoots!$C$1:$C$24))</f>
        <v>tri</v>
      </c>
    </row>
    <row r="102" spans="1:6">
      <c r="A102">
        <f t="shared" si="6"/>
        <v>100</v>
      </c>
      <c r="B102" t="str">
        <f t="shared" si="4"/>
        <v>144</v>
      </c>
      <c r="C102" t="str">
        <f t="shared" ca="1" si="5"/>
        <v>unquadquad</v>
      </c>
      <c r="D102" s="1" t="str">
        <f ca="1">IF(MID($B102,D$1,1)="","",LOOKUP(MID($B102,D$1,1),DigitRoots!$B$1:$B$23,DigitRoots!$C$1:$C$24))</f>
        <v>un</v>
      </c>
      <c r="E102" s="1" t="str">
        <f ca="1">IF(MID($B102,E$1,1)="","",LOOKUP(MID($B102,E$1,1),DigitRoots!$B$1:$B$23,DigitRoots!$C$1:$C$24))</f>
        <v>quad</v>
      </c>
      <c r="F102" s="1" t="str">
        <f ca="1">IF(MID($B102,F$1,1)="","",LOOKUP(MID($B102,F$1,1),DigitRoots!$B$1:$B$23,DigitRoots!$C$1:$C$24))</f>
        <v>quad</v>
      </c>
    </row>
    <row r="103" spans="1:6">
      <c r="A103">
        <f t="shared" si="6"/>
        <v>101</v>
      </c>
      <c r="B103" t="str">
        <f t="shared" si="4"/>
        <v>145</v>
      </c>
      <c r="C103" t="str">
        <f t="shared" ca="1" si="5"/>
        <v>unquadpent</v>
      </c>
      <c r="D103" s="1" t="str">
        <f ca="1">IF(MID($B103,D$1,1)="","",LOOKUP(MID($B103,D$1,1),DigitRoots!$B$1:$B$23,DigitRoots!$C$1:$C$24))</f>
        <v>un</v>
      </c>
      <c r="E103" s="1" t="str">
        <f ca="1">IF(MID($B103,E$1,1)="","",LOOKUP(MID($B103,E$1,1),DigitRoots!$B$1:$B$23,DigitRoots!$C$1:$C$24))</f>
        <v>quad</v>
      </c>
      <c r="F103" s="1" t="str">
        <f ca="1">IF(MID($B103,F$1,1)="","",LOOKUP(MID($B103,F$1,1),DigitRoots!$B$1:$B$23,DigitRoots!$C$1:$C$24))</f>
        <v>pent</v>
      </c>
    </row>
    <row r="104" spans="1:6">
      <c r="A104">
        <f t="shared" si="6"/>
        <v>102</v>
      </c>
      <c r="B104" t="str">
        <f t="shared" si="4"/>
        <v>146</v>
      </c>
      <c r="C104" t="str">
        <f t="shared" ca="1" si="5"/>
        <v>unquadhex</v>
      </c>
      <c r="D104" s="1" t="str">
        <f ca="1">IF(MID($B104,D$1,1)="","",LOOKUP(MID($B104,D$1,1),DigitRoots!$B$1:$B$23,DigitRoots!$C$1:$C$24))</f>
        <v>un</v>
      </c>
      <c r="E104" s="1" t="str">
        <f ca="1">IF(MID($B104,E$1,1)="","",LOOKUP(MID($B104,E$1,1),DigitRoots!$B$1:$B$23,DigitRoots!$C$1:$C$24))</f>
        <v>quad</v>
      </c>
      <c r="F104" s="1" t="str">
        <f ca="1">IF(MID($B104,F$1,1)="","",LOOKUP(MID($B104,F$1,1),DigitRoots!$B$1:$B$23,DigitRoots!$C$1:$C$24))</f>
        <v>hex</v>
      </c>
    </row>
    <row r="105" spans="1:6">
      <c r="A105">
        <f t="shared" si="6"/>
        <v>103</v>
      </c>
      <c r="B105" t="str">
        <f t="shared" si="4"/>
        <v>147</v>
      </c>
      <c r="C105" t="str">
        <f t="shared" ca="1" si="5"/>
        <v>unquadsept</v>
      </c>
      <c r="D105" s="1" t="str">
        <f ca="1">IF(MID($B105,D$1,1)="","",LOOKUP(MID($B105,D$1,1),DigitRoots!$B$1:$B$23,DigitRoots!$C$1:$C$24))</f>
        <v>un</v>
      </c>
      <c r="E105" s="1" t="str">
        <f ca="1">IF(MID($B105,E$1,1)="","",LOOKUP(MID($B105,E$1,1),DigitRoots!$B$1:$B$23,DigitRoots!$C$1:$C$24))</f>
        <v>quad</v>
      </c>
      <c r="F105" s="1" t="str">
        <f ca="1">IF(MID($B105,F$1,1)="","",LOOKUP(MID($B105,F$1,1),DigitRoots!$B$1:$B$23,DigitRoots!$C$1:$C$24))</f>
        <v>sept</v>
      </c>
    </row>
    <row r="106" spans="1:6">
      <c r="A106">
        <f t="shared" si="6"/>
        <v>104</v>
      </c>
      <c r="B106" t="str">
        <f t="shared" si="4"/>
        <v>150</v>
      </c>
      <c r="C106" t="str">
        <f t="shared" ca="1" si="5"/>
        <v>unpentnil</v>
      </c>
      <c r="D106" s="1" t="str">
        <f ca="1">IF(MID($B106,D$1,1)="","",LOOKUP(MID($B106,D$1,1),DigitRoots!$B$1:$B$23,DigitRoots!$C$1:$C$24))</f>
        <v>un</v>
      </c>
      <c r="E106" s="1" t="str">
        <f ca="1">IF(MID($B106,E$1,1)="","",LOOKUP(MID($B106,E$1,1),DigitRoots!$B$1:$B$23,DigitRoots!$C$1:$C$24))</f>
        <v>pent</v>
      </c>
      <c r="F106" s="1" t="str">
        <f ca="1">IF(MID($B106,F$1,1)="","",LOOKUP(MID($B106,F$1,1),DigitRoots!$B$1:$B$23,DigitRoots!$C$1:$C$24))</f>
        <v>nil</v>
      </c>
    </row>
    <row r="107" spans="1:6">
      <c r="A107">
        <f t="shared" si="6"/>
        <v>105</v>
      </c>
      <c r="B107" t="str">
        <f t="shared" si="4"/>
        <v>151</v>
      </c>
      <c r="C107" t="str">
        <f t="shared" ca="1" si="5"/>
        <v>unpentun</v>
      </c>
      <c r="D107" s="1" t="str">
        <f ca="1">IF(MID($B107,D$1,1)="","",LOOKUP(MID($B107,D$1,1),DigitRoots!$B$1:$B$23,DigitRoots!$C$1:$C$24))</f>
        <v>un</v>
      </c>
      <c r="E107" s="1" t="str">
        <f ca="1">IF(MID($B107,E$1,1)="","",LOOKUP(MID($B107,E$1,1),DigitRoots!$B$1:$B$23,DigitRoots!$C$1:$C$24))</f>
        <v>pent</v>
      </c>
      <c r="F107" s="1" t="str">
        <f ca="1">IF(MID($B107,F$1,1)="","",LOOKUP(MID($B107,F$1,1),DigitRoots!$B$1:$B$23,DigitRoots!$C$1:$C$24))</f>
        <v>un</v>
      </c>
    </row>
    <row r="108" spans="1:6">
      <c r="A108">
        <f t="shared" si="6"/>
        <v>106</v>
      </c>
      <c r="B108" t="str">
        <f t="shared" si="4"/>
        <v>152</v>
      </c>
      <c r="C108" t="str">
        <f t="shared" ca="1" si="5"/>
        <v>unpentbi</v>
      </c>
      <c r="D108" s="1" t="str">
        <f ca="1">IF(MID($B108,D$1,1)="","",LOOKUP(MID($B108,D$1,1),DigitRoots!$B$1:$B$23,DigitRoots!$C$1:$C$24))</f>
        <v>un</v>
      </c>
      <c r="E108" s="1" t="str">
        <f ca="1">IF(MID($B108,E$1,1)="","",LOOKUP(MID($B108,E$1,1),DigitRoots!$B$1:$B$23,DigitRoots!$C$1:$C$24))</f>
        <v>pent</v>
      </c>
      <c r="F108" s="1" t="str">
        <f ca="1">IF(MID($B108,F$1,1)="","",LOOKUP(MID($B108,F$1,1),DigitRoots!$B$1:$B$23,DigitRoots!$C$1:$C$24))</f>
        <v>bi</v>
      </c>
    </row>
    <row r="109" spans="1:6">
      <c r="A109">
        <f t="shared" si="6"/>
        <v>107</v>
      </c>
      <c r="B109" t="str">
        <f t="shared" si="4"/>
        <v>153</v>
      </c>
      <c r="C109" t="str">
        <f t="shared" ca="1" si="5"/>
        <v>unpenttri</v>
      </c>
      <c r="D109" s="1" t="str">
        <f ca="1">IF(MID($B109,D$1,1)="","",LOOKUP(MID($B109,D$1,1),DigitRoots!$B$1:$B$23,DigitRoots!$C$1:$C$24))</f>
        <v>un</v>
      </c>
      <c r="E109" s="1" t="str">
        <f ca="1">IF(MID($B109,E$1,1)="","",LOOKUP(MID($B109,E$1,1),DigitRoots!$B$1:$B$23,DigitRoots!$C$1:$C$24))</f>
        <v>pent</v>
      </c>
      <c r="F109" s="1" t="str">
        <f ca="1">IF(MID($B109,F$1,1)="","",LOOKUP(MID($B109,F$1,1),DigitRoots!$B$1:$B$23,DigitRoots!$C$1:$C$24))</f>
        <v>tri</v>
      </c>
    </row>
    <row r="110" spans="1:6">
      <c r="A110">
        <f t="shared" si="6"/>
        <v>108</v>
      </c>
      <c r="B110" t="str">
        <f t="shared" si="4"/>
        <v>154</v>
      </c>
      <c r="C110" t="str">
        <f t="shared" ca="1" si="5"/>
        <v>unpentquad</v>
      </c>
      <c r="D110" s="1" t="str">
        <f ca="1">IF(MID($B110,D$1,1)="","",LOOKUP(MID($B110,D$1,1),DigitRoots!$B$1:$B$23,DigitRoots!$C$1:$C$24))</f>
        <v>un</v>
      </c>
      <c r="E110" s="1" t="str">
        <f ca="1">IF(MID($B110,E$1,1)="","",LOOKUP(MID($B110,E$1,1),DigitRoots!$B$1:$B$23,DigitRoots!$C$1:$C$24))</f>
        <v>pent</v>
      </c>
      <c r="F110" s="1" t="str">
        <f ca="1">IF(MID($B110,F$1,1)="","",LOOKUP(MID($B110,F$1,1),DigitRoots!$B$1:$B$23,DigitRoots!$C$1:$C$24))</f>
        <v>quad</v>
      </c>
    </row>
    <row r="111" spans="1:6">
      <c r="A111">
        <f t="shared" si="6"/>
        <v>109</v>
      </c>
      <c r="B111" t="str">
        <f t="shared" si="4"/>
        <v>155</v>
      </c>
      <c r="C111" t="str">
        <f t="shared" ca="1" si="5"/>
        <v>unpentpent</v>
      </c>
      <c r="D111" s="1" t="str">
        <f ca="1">IF(MID($B111,D$1,1)="","",LOOKUP(MID($B111,D$1,1),DigitRoots!$B$1:$B$23,DigitRoots!$C$1:$C$24))</f>
        <v>un</v>
      </c>
      <c r="E111" s="1" t="str">
        <f ca="1">IF(MID($B111,E$1,1)="","",LOOKUP(MID($B111,E$1,1),DigitRoots!$B$1:$B$23,DigitRoots!$C$1:$C$24))</f>
        <v>pent</v>
      </c>
      <c r="F111" s="1" t="str">
        <f ca="1">IF(MID($B111,F$1,1)="","",LOOKUP(MID($B111,F$1,1),DigitRoots!$B$1:$B$23,DigitRoots!$C$1:$C$24))</f>
        <v>pent</v>
      </c>
    </row>
    <row r="112" spans="1:6">
      <c r="A112">
        <f t="shared" si="6"/>
        <v>110</v>
      </c>
      <c r="B112" t="str">
        <f t="shared" si="4"/>
        <v>156</v>
      </c>
      <c r="C112" t="str">
        <f t="shared" ca="1" si="5"/>
        <v>unpenthex</v>
      </c>
      <c r="D112" s="1" t="str">
        <f ca="1">IF(MID($B112,D$1,1)="","",LOOKUP(MID($B112,D$1,1),DigitRoots!$B$1:$B$23,DigitRoots!$C$1:$C$24))</f>
        <v>un</v>
      </c>
      <c r="E112" s="1" t="str">
        <f ca="1">IF(MID($B112,E$1,1)="","",LOOKUP(MID($B112,E$1,1),DigitRoots!$B$1:$B$23,DigitRoots!$C$1:$C$24))</f>
        <v>pent</v>
      </c>
      <c r="F112" s="1" t="str">
        <f ca="1">IF(MID($B112,F$1,1)="","",LOOKUP(MID($B112,F$1,1),DigitRoots!$B$1:$B$23,DigitRoots!$C$1:$C$24))</f>
        <v>hex</v>
      </c>
    </row>
    <row r="113" spans="1:6">
      <c r="A113">
        <f t="shared" si="6"/>
        <v>111</v>
      </c>
      <c r="B113" t="str">
        <f t="shared" si="4"/>
        <v>157</v>
      </c>
      <c r="C113" t="str">
        <f t="shared" ca="1" si="5"/>
        <v>unpentsept</v>
      </c>
      <c r="D113" s="1" t="str">
        <f ca="1">IF(MID($B113,D$1,1)="","",LOOKUP(MID($B113,D$1,1),DigitRoots!$B$1:$B$23,DigitRoots!$C$1:$C$24))</f>
        <v>un</v>
      </c>
      <c r="E113" s="1" t="str">
        <f ca="1">IF(MID($B113,E$1,1)="","",LOOKUP(MID($B113,E$1,1),DigitRoots!$B$1:$B$23,DigitRoots!$C$1:$C$24))</f>
        <v>pent</v>
      </c>
      <c r="F113" s="1" t="str">
        <f ca="1">IF(MID($B113,F$1,1)="","",LOOKUP(MID($B113,F$1,1),DigitRoots!$B$1:$B$23,DigitRoots!$C$1:$C$24))</f>
        <v>sept</v>
      </c>
    </row>
    <row r="114" spans="1:6">
      <c r="A114">
        <f t="shared" si="6"/>
        <v>112</v>
      </c>
      <c r="B114" t="str">
        <f t="shared" si="4"/>
        <v>160</v>
      </c>
      <c r="C114" t="str">
        <f t="shared" ca="1" si="5"/>
        <v>unhexnil</v>
      </c>
      <c r="D114" s="1" t="str">
        <f ca="1">IF(MID($B114,D$1,1)="","",LOOKUP(MID($B114,D$1,1),DigitRoots!$B$1:$B$23,DigitRoots!$C$1:$C$24))</f>
        <v>un</v>
      </c>
      <c r="E114" s="1" t="str">
        <f ca="1">IF(MID($B114,E$1,1)="","",LOOKUP(MID($B114,E$1,1),DigitRoots!$B$1:$B$23,DigitRoots!$C$1:$C$24))</f>
        <v>hex</v>
      </c>
      <c r="F114" s="1" t="str">
        <f ca="1">IF(MID($B114,F$1,1)="","",LOOKUP(MID($B114,F$1,1),DigitRoots!$B$1:$B$23,DigitRoots!$C$1:$C$24))</f>
        <v>nil</v>
      </c>
    </row>
    <row r="115" spans="1:6">
      <c r="A115">
        <f t="shared" si="6"/>
        <v>113</v>
      </c>
      <c r="B115" t="str">
        <f t="shared" si="4"/>
        <v>161</v>
      </c>
      <c r="C115" t="str">
        <f t="shared" ca="1" si="5"/>
        <v>unhexun</v>
      </c>
      <c r="D115" s="1" t="str">
        <f ca="1">IF(MID($B115,D$1,1)="","",LOOKUP(MID($B115,D$1,1),DigitRoots!$B$1:$B$23,DigitRoots!$C$1:$C$24))</f>
        <v>un</v>
      </c>
      <c r="E115" s="1" t="str">
        <f ca="1">IF(MID($B115,E$1,1)="","",LOOKUP(MID($B115,E$1,1),DigitRoots!$B$1:$B$23,DigitRoots!$C$1:$C$24))</f>
        <v>hex</v>
      </c>
      <c r="F115" s="1" t="str">
        <f ca="1">IF(MID($B115,F$1,1)="","",LOOKUP(MID($B115,F$1,1),DigitRoots!$B$1:$B$23,DigitRoots!$C$1:$C$24))</f>
        <v>un</v>
      </c>
    </row>
    <row r="116" spans="1:6">
      <c r="A116">
        <f t="shared" si="6"/>
        <v>114</v>
      </c>
      <c r="B116" t="str">
        <f t="shared" si="4"/>
        <v>162</v>
      </c>
      <c r="C116" t="str">
        <f t="shared" ca="1" si="5"/>
        <v>unhexbi</v>
      </c>
      <c r="D116" s="1" t="str">
        <f ca="1">IF(MID($B116,D$1,1)="","",LOOKUP(MID($B116,D$1,1),DigitRoots!$B$1:$B$23,DigitRoots!$C$1:$C$24))</f>
        <v>un</v>
      </c>
      <c r="E116" s="1" t="str">
        <f ca="1">IF(MID($B116,E$1,1)="","",LOOKUP(MID($B116,E$1,1),DigitRoots!$B$1:$B$23,DigitRoots!$C$1:$C$24))</f>
        <v>hex</v>
      </c>
      <c r="F116" s="1" t="str">
        <f ca="1">IF(MID($B116,F$1,1)="","",LOOKUP(MID($B116,F$1,1),DigitRoots!$B$1:$B$23,DigitRoots!$C$1:$C$24))</f>
        <v>bi</v>
      </c>
    </row>
    <row r="117" spans="1:6">
      <c r="A117">
        <f t="shared" si="6"/>
        <v>115</v>
      </c>
      <c r="B117" t="str">
        <f t="shared" si="4"/>
        <v>163</v>
      </c>
      <c r="C117" t="str">
        <f t="shared" ca="1" si="5"/>
        <v>unhextri</v>
      </c>
      <c r="D117" s="1" t="str">
        <f ca="1">IF(MID($B117,D$1,1)="","",LOOKUP(MID($B117,D$1,1),DigitRoots!$B$1:$B$23,DigitRoots!$C$1:$C$24))</f>
        <v>un</v>
      </c>
      <c r="E117" s="1" t="str">
        <f ca="1">IF(MID($B117,E$1,1)="","",LOOKUP(MID($B117,E$1,1),DigitRoots!$B$1:$B$23,DigitRoots!$C$1:$C$24))</f>
        <v>hex</v>
      </c>
      <c r="F117" s="1" t="str">
        <f ca="1">IF(MID($B117,F$1,1)="","",LOOKUP(MID($B117,F$1,1),DigitRoots!$B$1:$B$23,DigitRoots!$C$1:$C$24))</f>
        <v>tri</v>
      </c>
    </row>
    <row r="118" spans="1:6">
      <c r="A118">
        <f t="shared" si="6"/>
        <v>116</v>
      </c>
      <c r="B118" t="str">
        <f t="shared" si="4"/>
        <v>164</v>
      </c>
      <c r="C118" t="str">
        <f t="shared" ca="1" si="5"/>
        <v>unhexquad</v>
      </c>
      <c r="D118" s="1" t="str">
        <f ca="1">IF(MID($B118,D$1,1)="","",LOOKUP(MID($B118,D$1,1),DigitRoots!$B$1:$B$23,DigitRoots!$C$1:$C$24))</f>
        <v>un</v>
      </c>
      <c r="E118" s="1" t="str">
        <f ca="1">IF(MID($B118,E$1,1)="","",LOOKUP(MID($B118,E$1,1),DigitRoots!$B$1:$B$23,DigitRoots!$C$1:$C$24))</f>
        <v>hex</v>
      </c>
      <c r="F118" s="1" t="str">
        <f ca="1">IF(MID($B118,F$1,1)="","",LOOKUP(MID($B118,F$1,1),DigitRoots!$B$1:$B$23,DigitRoots!$C$1:$C$24))</f>
        <v>quad</v>
      </c>
    </row>
    <row r="119" spans="1:6">
      <c r="A119">
        <f t="shared" si="6"/>
        <v>117</v>
      </c>
      <c r="B119" t="str">
        <f t="shared" si="4"/>
        <v>165</v>
      </c>
      <c r="C119" t="str">
        <f t="shared" ca="1" si="5"/>
        <v>unhexpent</v>
      </c>
      <c r="D119" s="1" t="str">
        <f ca="1">IF(MID($B119,D$1,1)="","",LOOKUP(MID($B119,D$1,1),DigitRoots!$B$1:$B$23,DigitRoots!$C$1:$C$24))</f>
        <v>un</v>
      </c>
      <c r="E119" s="1" t="str">
        <f ca="1">IF(MID($B119,E$1,1)="","",LOOKUP(MID($B119,E$1,1),DigitRoots!$B$1:$B$23,DigitRoots!$C$1:$C$24))</f>
        <v>hex</v>
      </c>
      <c r="F119" s="1" t="str">
        <f ca="1">IF(MID($B119,F$1,1)="","",LOOKUP(MID($B119,F$1,1),DigitRoots!$B$1:$B$23,DigitRoots!$C$1:$C$24))</f>
        <v>pent</v>
      </c>
    </row>
    <row r="120" spans="1:6">
      <c r="A120">
        <f t="shared" si="6"/>
        <v>118</v>
      </c>
      <c r="B120" t="str">
        <f t="shared" ref="B120:B183" si="7">_xlfn.BASE(A120,Radix)</f>
        <v>166</v>
      </c>
      <c r="C120" t="str">
        <f t="shared" ca="1" si="5"/>
        <v>unhexhex</v>
      </c>
      <c r="D120" s="1" t="str">
        <f ca="1">IF(MID($B120,D$1,1)="","",LOOKUP(MID($B120,D$1,1),DigitRoots!$B$1:$B$23,DigitRoots!$C$1:$C$24))</f>
        <v>un</v>
      </c>
      <c r="E120" s="1" t="str">
        <f ca="1">IF(MID($B120,E$1,1)="","",LOOKUP(MID($B120,E$1,1),DigitRoots!$B$1:$B$23,DigitRoots!$C$1:$C$24))</f>
        <v>hex</v>
      </c>
      <c r="F120" s="1" t="str">
        <f ca="1">IF(MID($B120,F$1,1)="","",LOOKUP(MID($B120,F$1,1),DigitRoots!$B$1:$B$23,DigitRoots!$C$1:$C$24))</f>
        <v>hex</v>
      </c>
    </row>
    <row r="121" spans="1:6">
      <c r="A121">
        <f t="shared" si="6"/>
        <v>119</v>
      </c>
      <c r="B121" t="str">
        <f t="shared" si="7"/>
        <v>167</v>
      </c>
      <c r="C121" t="str">
        <f t="shared" ca="1" si="5"/>
        <v>unhexsept</v>
      </c>
      <c r="D121" s="1" t="str">
        <f ca="1">IF(MID($B121,D$1,1)="","",LOOKUP(MID($B121,D$1,1),DigitRoots!$B$1:$B$23,DigitRoots!$C$1:$C$24))</f>
        <v>un</v>
      </c>
      <c r="E121" s="1" t="str">
        <f ca="1">IF(MID($B121,E$1,1)="","",LOOKUP(MID($B121,E$1,1),DigitRoots!$B$1:$B$23,DigitRoots!$C$1:$C$24))</f>
        <v>hex</v>
      </c>
      <c r="F121" s="1" t="str">
        <f ca="1">IF(MID($B121,F$1,1)="","",LOOKUP(MID($B121,F$1,1),DigitRoots!$B$1:$B$23,DigitRoots!$C$1:$C$24))</f>
        <v>sept</v>
      </c>
    </row>
    <row r="122" spans="1:6">
      <c r="A122">
        <f t="shared" ref="A122:A147" si="8">A121+1</f>
        <v>120</v>
      </c>
      <c r="B122" t="str">
        <f t="shared" si="7"/>
        <v>170</v>
      </c>
      <c r="C122" t="str">
        <f t="shared" ca="1" si="5"/>
        <v>unseptnil</v>
      </c>
      <c r="D122" s="1" t="str">
        <f ca="1">IF(MID($B122,D$1,1)="","",LOOKUP(MID($B122,D$1,1),DigitRoots!$B$1:$B$23,DigitRoots!$C$1:$C$24))</f>
        <v>un</v>
      </c>
      <c r="E122" s="1" t="str">
        <f ca="1">IF(MID($B122,E$1,1)="","",LOOKUP(MID($B122,E$1,1),DigitRoots!$B$1:$B$23,DigitRoots!$C$1:$C$24))</f>
        <v>sept</v>
      </c>
      <c r="F122" s="1" t="str">
        <f ca="1">IF(MID($B122,F$1,1)="","",LOOKUP(MID($B122,F$1,1),DigitRoots!$B$1:$B$23,DigitRoots!$C$1:$C$24))</f>
        <v>nil</v>
      </c>
    </row>
    <row r="123" spans="1:6">
      <c r="A123">
        <f t="shared" si="8"/>
        <v>121</v>
      </c>
      <c r="B123" t="str">
        <f t="shared" si="7"/>
        <v>171</v>
      </c>
      <c r="C123" t="str">
        <f t="shared" ca="1" si="5"/>
        <v>unseptun</v>
      </c>
      <c r="D123" s="1" t="str">
        <f ca="1">IF(MID($B123,D$1,1)="","",LOOKUP(MID($B123,D$1,1),DigitRoots!$B$1:$B$23,DigitRoots!$C$1:$C$24))</f>
        <v>un</v>
      </c>
      <c r="E123" s="1" t="str">
        <f ca="1">IF(MID($B123,E$1,1)="","",LOOKUP(MID($B123,E$1,1),DigitRoots!$B$1:$B$23,DigitRoots!$C$1:$C$24))</f>
        <v>sept</v>
      </c>
      <c r="F123" s="1" t="str">
        <f ca="1">IF(MID($B123,F$1,1)="","",LOOKUP(MID($B123,F$1,1),DigitRoots!$B$1:$B$23,DigitRoots!$C$1:$C$24))</f>
        <v>un</v>
      </c>
    </row>
    <row r="124" spans="1:6">
      <c r="A124">
        <f t="shared" si="8"/>
        <v>122</v>
      </c>
      <c r="B124" t="str">
        <f t="shared" si="7"/>
        <v>172</v>
      </c>
      <c r="C124" t="str">
        <f t="shared" ca="1" si="5"/>
        <v>unseptbi</v>
      </c>
      <c r="D124" s="1" t="str">
        <f ca="1">IF(MID($B124,D$1,1)="","",LOOKUP(MID($B124,D$1,1),DigitRoots!$B$1:$B$23,DigitRoots!$C$1:$C$24))</f>
        <v>un</v>
      </c>
      <c r="E124" s="1" t="str">
        <f ca="1">IF(MID($B124,E$1,1)="","",LOOKUP(MID($B124,E$1,1),DigitRoots!$B$1:$B$23,DigitRoots!$C$1:$C$24))</f>
        <v>sept</v>
      </c>
      <c r="F124" s="1" t="str">
        <f ca="1">IF(MID($B124,F$1,1)="","",LOOKUP(MID($B124,F$1,1),DigitRoots!$B$1:$B$23,DigitRoots!$C$1:$C$24))</f>
        <v>bi</v>
      </c>
    </row>
    <row r="125" spans="1:6">
      <c r="A125">
        <f t="shared" si="8"/>
        <v>123</v>
      </c>
      <c r="B125" t="str">
        <f t="shared" si="7"/>
        <v>173</v>
      </c>
      <c r="C125" t="str">
        <f t="shared" ca="1" si="5"/>
        <v>unsepttri</v>
      </c>
      <c r="D125" s="1" t="str">
        <f ca="1">IF(MID($B125,D$1,1)="","",LOOKUP(MID($B125,D$1,1),DigitRoots!$B$1:$B$23,DigitRoots!$C$1:$C$24))</f>
        <v>un</v>
      </c>
      <c r="E125" s="1" t="str">
        <f ca="1">IF(MID($B125,E$1,1)="","",LOOKUP(MID($B125,E$1,1),DigitRoots!$B$1:$B$23,DigitRoots!$C$1:$C$24))</f>
        <v>sept</v>
      </c>
      <c r="F125" s="1" t="str">
        <f ca="1">IF(MID($B125,F$1,1)="","",LOOKUP(MID($B125,F$1,1),DigitRoots!$B$1:$B$23,DigitRoots!$C$1:$C$24))</f>
        <v>tri</v>
      </c>
    </row>
    <row r="126" spans="1:6">
      <c r="A126">
        <f t="shared" si="8"/>
        <v>124</v>
      </c>
      <c r="B126" t="str">
        <f t="shared" si="7"/>
        <v>174</v>
      </c>
      <c r="C126" t="str">
        <f t="shared" ca="1" si="5"/>
        <v>unseptquad</v>
      </c>
      <c r="D126" s="1" t="str">
        <f ca="1">IF(MID($B126,D$1,1)="","",LOOKUP(MID($B126,D$1,1),DigitRoots!$B$1:$B$23,DigitRoots!$C$1:$C$24))</f>
        <v>un</v>
      </c>
      <c r="E126" s="1" t="str">
        <f ca="1">IF(MID($B126,E$1,1)="","",LOOKUP(MID($B126,E$1,1),DigitRoots!$B$1:$B$23,DigitRoots!$C$1:$C$24))</f>
        <v>sept</v>
      </c>
      <c r="F126" s="1" t="str">
        <f ca="1">IF(MID($B126,F$1,1)="","",LOOKUP(MID($B126,F$1,1),DigitRoots!$B$1:$B$23,DigitRoots!$C$1:$C$24))</f>
        <v>quad</v>
      </c>
    </row>
    <row r="127" spans="1:6">
      <c r="A127">
        <f t="shared" si="8"/>
        <v>125</v>
      </c>
      <c r="B127" t="str">
        <f t="shared" si="7"/>
        <v>175</v>
      </c>
      <c r="C127" t="str">
        <f t="shared" ca="1" si="5"/>
        <v>unseptpent</v>
      </c>
      <c r="D127" s="1" t="str">
        <f ca="1">IF(MID($B127,D$1,1)="","",LOOKUP(MID($B127,D$1,1),DigitRoots!$B$1:$B$23,DigitRoots!$C$1:$C$24))</f>
        <v>un</v>
      </c>
      <c r="E127" s="1" t="str">
        <f ca="1">IF(MID($B127,E$1,1)="","",LOOKUP(MID($B127,E$1,1),DigitRoots!$B$1:$B$23,DigitRoots!$C$1:$C$24))</f>
        <v>sept</v>
      </c>
      <c r="F127" s="1" t="str">
        <f ca="1">IF(MID($B127,F$1,1)="","",LOOKUP(MID($B127,F$1,1),DigitRoots!$B$1:$B$23,DigitRoots!$C$1:$C$24))</f>
        <v>pent</v>
      </c>
    </row>
    <row r="128" spans="1:6">
      <c r="A128">
        <f t="shared" si="8"/>
        <v>126</v>
      </c>
      <c r="B128" t="str">
        <f t="shared" si="7"/>
        <v>176</v>
      </c>
      <c r="C128" t="str">
        <f t="shared" ca="1" si="5"/>
        <v>unsepthex</v>
      </c>
      <c r="D128" s="1" t="str">
        <f ca="1">IF(MID($B128,D$1,1)="","",LOOKUP(MID($B128,D$1,1),DigitRoots!$B$1:$B$23,DigitRoots!$C$1:$C$24))</f>
        <v>un</v>
      </c>
      <c r="E128" s="1" t="str">
        <f ca="1">IF(MID($B128,E$1,1)="","",LOOKUP(MID($B128,E$1,1),DigitRoots!$B$1:$B$23,DigitRoots!$C$1:$C$24))</f>
        <v>sept</v>
      </c>
      <c r="F128" s="1" t="str">
        <f ca="1">IF(MID($B128,F$1,1)="","",LOOKUP(MID($B128,F$1,1),DigitRoots!$B$1:$B$23,DigitRoots!$C$1:$C$24))</f>
        <v>hex</v>
      </c>
    </row>
    <row r="129" spans="1:6">
      <c r="A129">
        <f t="shared" si="8"/>
        <v>127</v>
      </c>
      <c r="B129" t="str">
        <f t="shared" si="7"/>
        <v>177</v>
      </c>
      <c r="C129" t="str">
        <f t="shared" ca="1" si="5"/>
        <v>unseptsept</v>
      </c>
      <c r="D129" s="1" t="str">
        <f ca="1">IF(MID($B129,D$1,1)="","",LOOKUP(MID($B129,D$1,1),DigitRoots!$B$1:$B$23,DigitRoots!$C$1:$C$24))</f>
        <v>un</v>
      </c>
      <c r="E129" s="1" t="str">
        <f ca="1">IF(MID($B129,E$1,1)="","",LOOKUP(MID($B129,E$1,1),DigitRoots!$B$1:$B$23,DigitRoots!$C$1:$C$24))</f>
        <v>sept</v>
      </c>
      <c r="F129" s="1" t="str">
        <f ca="1">IF(MID($B129,F$1,1)="","",LOOKUP(MID($B129,F$1,1),DigitRoots!$B$1:$B$23,DigitRoots!$C$1:$C$24))</f>
        <v>sept</v>
      </c>
    </row>
    <row r="130" spans="1:6">
      <c r="A130">
        <f t="shared" si="8"/>
        <v>128</v>
      </c>
      <c r="B130" t="str">
        <f t="shared" si="7"/>
        <v>200</v>
      </c>
      <c r="C130" t="str">
        <f t="shared" ca="1" si="5"/>
        <v>binilnil</v>
      </c>
      <c r="D130" s="1" t="str">
        <f ca="1">IF(MID($B130,D$1,1)="","",LOOKUP(MID($B130,D$1,1),DigitRoots!$B$1:$B$23,DigitRoots!$C$1:$C$24))</f>
        <v>bi</v>
      </c>
      <c r="E130" s="1" t="str">
        <f ca="1">IF(MID($B130,E$1,1)="","",LOOKUP(MID($B130,E$1,1),DigitRoots!$B$1:$B$23,DigitRoots!$C$1:$C$24))</f>
        <v>nil</v>
      </c>
      <c r="F130" s="1" t="str">
        <f ca="1">IF(MID($B130,F$1,1)="","",LOOKUP(MID($B130,F$1,1),DigitRoots!$B$1:$B$23,DigitRoots!$C$1:$C$24))</f>
        <v>nil</v>
      </c>
    </row>
    <row r="131" spans="1:6">
      <c r="A131">
        <f t="shared" si="8"/>
        <v>129</v>
      </c>
      <c r="B131" t="str">
        <f t="shared" si="7"/>
        <v>201</v>
      </c>
      <c r="C131" t="str">
        <f t="shared" ref="C131:C194" ca="1" si="9">_xlfn.CONCAT(D131:F131)</f>
        <v>binilun</v>
      </c>
      <c r="D131" s="1" t="str">
        <f ca="1">IF(MID($B131,D$1,1)="","",LOOKUP(MID($B131,D$1,1),DigitRoots!$B$1:$B$23,DigitRoots!$C$1:$C$24))</f>
        <v>bi</v>
      </c>
      <c r="E131" s="1" t="str">
        <f ca="1">IF(MID($B131,E$1,1)="","",LOOKUP(MID($B131,E$1,1),DigitRoots!$B$1:$B$23,DigitRoots!$C$1:$C$24))</f>
        <v>nil</v>
      </c>
      <c r="F131" s="1" t="str">
        <f ca="1">IF(MID($B131,F$1,1)="","",LOOKUP(MID($B131,F$1,1),DigitRoots!$B$1:$B$23,DigitRoots!$C$1:$C$24))</f>
        <v>un</v>
      </c>
    </row>
    <row r="132" spans="1:6">
      <c r="A132">
        <f t="shared" si="8"/>
        <v>130</v>
      </c>
      <c r="B132" t="str">
        <f t="shared" si="7"/>
        <v>202</v>
      </c>
      <c r="C132" t="str">
        <f t="shared" ca="1" si="9"/>
        <v>binilbi</v>
      </c>
      <c r="D132" s="1" t="str">
        <f ca="1">IF(MID($B132,D$1,1)="","",LOOKUP(MID($B132,D$1,1),DigitRoots!$B$1:$B$23,DigitRoots!$C$1:$C$24))</f>
        <v>bi</v>
      </c>
      <c r="E132" s="1" t="str">
        <f ca="1">IF(MID($B132,E$1,1)="","",LOOKUP(MID($B132,E$1,1),DigitRoots!$B$1:$B$23,DigitRoots!$C$1:$C$24))</f>
        <v>nil</v>
      </c>
      <c r="F132" s="1" t="str">
        <f ca="1">IF(MID($B132,F$1,1)="","",LOOKUP(MID($B132,F$1,1),DigitRoots!$B$1:$B$23,DigitRoots!$C$1:$C$24))</f>
        <v>bi</v>
      </c>
    </row>
    <row r="133" spans="1:6">
      <c r="A133">
        <f t="shared" si="8"/>
        <v>131</v>
      </c>
      <c r="B133" t="str">
        <f t="shared" si="7"/>
        <v>203</v>
      </c>
      <c r="C133" t="str">
        <f t="shared" ca="1" si="9"/>
        <v>biniltri</v>
      </c>
      <c r="D133" s="1" t="str">
        <f ca="1">IF(MID($B133,D$1,1)="","",LOOKUP(MID($B133,D$1,1),DigitRoots!$B$1:$B$23,DigitRoots!$C$1:$C$24))</f>
        <v>bi</v>
      </c>
      <c r="E133" s="1" t="str">
        <f ca="1">IF(MID($B133,E$1,1)="","",LOOKUP(MID($B133,E$1,1),DigitRoots!$B$1:$B$23,DigitRoots!$C$1:$C$24))</f>
        <v>nil</v>
      </c>
      <c r="F133" s="1" t="str">
        <f ca="1">IF(MID($B133,F$1,1)="","",LOOKUP(MID($B133,F$1,1),DigitRoots!$B$1:$B$23,DigitRoots!$C$1:$C$24))</f>
        <v>tri</v>
      </c>
    </row>
    <row r="134" spans="1:6">
      <c r="A134">
        <f t="shared" si="8"/>
        <v>132</v>
      </c>
      <c r="B134" t="str">
        <f t="shared" si="7"/>
        <v>204</v>
      </c>
      <c r="C134" t="str">
        <f t="shared" ca="1" si="9"/>
        <v>binilquad</v>
      </c>
      <c r="D134" s="1" t="str">
        <f ca="1">IF(MID($B134,D$1,1)="","",LOOKUP(MID($B134,D$1,1),DigitRoots!$B$1:$B$23,DigitRoots!$C$1:$C$24))</f>
        <v>bi</v>
      </c>
      <c r="E134" s="1" t="str">
        <f ca="1">IF(MID($B134,E$1,1)="","",LOOKUP(MID($B134,E$1,1),DigitRoots!$B$1:$B$23,DigitRoots!$C$1:$C$24))</f>
        <v>nil</v>
      </c>
      <c r="F134" s="1" t="str">
        <f ca="1">IF(MID($B134,F$1,1)="","",LOOKUP(MID($B134,F$1,1),DigitRoots!$B$1:$B$23,DigitRoots!$C$1:$C$24))</f>
        <v>quad</v>
      </c>
    </row>
    <row r="135" spans="1:6">
      <c r="A135">
        <f t="shared" si="8"/>
        <v>133</v>
      </c>
      <c r="B135" t="str">
        <f t="shared" si="7"/>
        <v>205</v>
      </c>
      <c r="C135" t="str">
        <f t="shared" ca="1" si="9"/>
        <v>binilpent</v>
      </c>
      <c r="D135" s="1" t="str">
        <f ca="1">IF(MID($B135,D$1,1)="","",LOOKUP(MID($B135,D$1,1),DigitRoots!$B$1:$B$23,DigitRoots!$C$1:$C$24))</f>
        <v>bi</v>
      </c>
      <c r="E135" s="1" t="str">
        <f ca="1">IF(MID($B135,E$1,1)="","",LOOKUP(MID($B135,E$1,1),DigitRoots!$B$1:$B$23,DigitRoots!$C$1:$C$24))</f>
        <v>nil</v>
      </c>
      <c r="F135" s="1" t="str">
        <f ca="1">IF(MID($B135,F$1,1)="","",LOOKUP(MID($B135,F$1,1),DigitRoots!$B$1:$B$23,DigitRoots!$C$1:$C$24))</f>
        <v>pent</v>
      </c>
    </row>
    <row r="136" spans="1:6">
      <c r="A136">
        <f t="shared" si="8"/>
        <v>134</v>
      </c>
      <c r="B136" t="str">
        <f t="shared" si="7"/>
        <v>206</v>
      </c>
      <c r="C136" t="str">
        <f t="shared" ca="1" si="9"/>
        <v>binilhex</v>
      </c>
      <c r="D136" s="1" t="str">
        <f ca="1">IF(MID($B136,D$1,1)="","",LOOKUP(MID($B136,D$1,1),DigitRoots!$B$1:$B$23,DigitRoots!$C$1:$C$24))</f>
        <v>bi</v>
      </c>
      <c r="E136" s="1" t="str">
        <f ca="1">IF(MID($B136,E$1,1)="","",LOOKUP(MID($B136,E$1,1),DigitRoots!$B$1:$B$23,DigitRoots!$C$1:$C$24))</f>
        <v>nil</v>
      </c>
      <c r="F136" s="1" t="str">
        <f ca="1">IF(MID($B136,F$1,1)="","",LOOKUP(MID($B136,F$1,1),DigitRoots!$B$1:$B$23,DigitRoots!$C$1:$C$24))</f>
        <v>hex</v>
      </c>
    </row>
    <row r="137" spans="1:6">
      <c r="A137">
        <f t="shared" si="8"/>
        <v>135</v>
      </c>
      <c r="B137" t="str">
        <f t="shared" si="7"/>
        <v>207</v>
      </c>
      <c r="C137" t="str">
        <f t="shared" ca="1" si="9"/>
        <v>binilsept</v>
      </c>
      <c r="D137" s="1" t="str">
        <f ca="1">IF(MID($B137,D$1,1)="","",LOOKUP(MID($B137,D$1,1),DigitRoots!$B$1:$B$23,DigitRoots!$C$1:$C$24))</f>
        <v>bi</v>
      </c>
      <c r="E137" s="1" t="str">
        <f ca="1">IF(MID($B137,E$1,1)="","",LOOKUP(MID($B137,E$1,1),DigitRoots!$B$1:$B$23,DigitRoots!$C$1:$C$24))</f>
        <v>nil</v>
      </c>
      <c r="F137" s="1" t="str">
        <f ca="1">IF(MID($B137,F$1,1)="","",LOOKUP(MID($B137,F$1,1),DigitRoots!$B$1:$B$23,DigitRoots!$C$1:$C$24))</f>
        <v>sept</v>
      </c>
    </row>
    <row r="138" spans="1:6">
      <c r="A138">
        <f t="shared" si="8"/>
        <v>136</v>
      </c>
      <c r="B138" t="str">
        <f t="shared" si="7"/>
        <v>210</v>
      </c>
      <c r="C138" t="str">
        <f t="shared" ca="1" si="9"/>
        <v>biunnil</v>
      </c>
      <c r="D138" s="1" t="str">
        <f ca="1">IF(MID($B138,D$1,1)="","",LOOKUP(MID($B138,D$1,1),DigitRoots!$B$1:$B$23,DigitRoots!$C$1:$C$24))</f>
        <v>bi</v>
      </c>
      <c r="E138" s="1" t="str">
        <f ca="1">IF(MID($B138,E$1,1)="","",LOOKUP(MID($B138,E$1,1),DigitRoots!$B$1:$B$23,DigitRoots!$C$1:$C$24))</f>
        <v>un</v>
      </c>
      <c r="F138" s="1" t="str">
        <f ca="1">IF(MID($B138,F$1,1)="","",LOOKUP(MID($B138,F$1,1),DigitRoots!$B$1:$B$23,DigitRoots!$C$1:$C$24))</f>
        <v>nil</v>
      </c>
    </row>
    <row r="139" spans="1:6">
      <c r="A139">
        <f t="shared" si="8"/>
        <v>137</v>
      </c>
      <c r="B139" t="str">
        <f t="shared" si="7"/>
        <v>211</v>
      </c>
      <c r="C139" t="str">
        <f t="shared" ca="1" si="9"/>
        <v>biunun</v>
      </c>
      <c r="D139" s="1" t="str">
        <f ca="1">IF(MID($B139,D$1,1)="","",LOOKUP(MID($B139,D$1,1),DigitRoots!$B$1:$B$23,DigitRoots!$C$1:$C$24))</f>
        <v>bi</v>
      </c>
      <c r="E139" s="1" t="str">
        <f ca="1">IF(MID($B139,E$1,1)="","",LOOKUP(MID($B139,E$1,1),DigitRoots!$B$1:$B$23,DigitRoots!$C$1:$C$24))</f>
        <v>un</v>
      </c>
      <c r="F139" s="1" t="str">
        <f ca="1">IF(MID($B139,F$1,1)="","",LOOKUP(MID($B139,F$1,1),DigitRoots!$B$1:$B$23,DigitRoots!$C$1:$C$24))</f>
        <v>un</v>
      </c>
    </row>
    <row r="140" spans="1:6">
      <c r="A140">
        <f t="shared" si="8"/>
        <v>138</v>
      </c>
      <c r="B140" t="str">
        <f t="shared" si="7"/>
        <v>212</v>
      </c>
      <c r="C140" t="str">
        <f t="shared" ca="1" si="9"/>
        <v>biunbi</v>
      </c>
      <c r="D140" s="1" t="str">
        <f ca="1">IF(MID($B140,D$1,1)="","",LOOKUP(MID($B140,D$1,1),DigitRoots!$B$1:$B$23,DigitRoots!$C$1:$C$24))</f>
        <v>bi</v>
      </c>
      <c r="E140" s="1" t="str">
        <f ca="1">IF(MID($B140,E$1,1)="","",LOOKUP(MID($B140,E$1,1),DigitRoots!$B$1:$B$23,DigitRoots!$C$1:$C$24))</f>
        <v>un</v>
      </c>
      <c r="F140" s="1" t="str">
        <f ca="1">IF(MID($B140,F$1,1)="","",LOOKUP(MID($B140,F$1,1),DigitRoots!$B$1:$B$23,DigitRoots!$C$1:$C$24))</f>
        <v>bi</v>
      </c>
    </row>
    <row r="141" spans="1:6">
      <c r="A141">
        <f t="shared" si="8"/>
        <v>139</v>
      </c>
      <c r="B141" t="str">
        <f t="shared" si="7"/>
        <v>213</v>
      </c>
      <c r="C141" t="str">
        <f t="shared" ca="1" si="9"/>
        <v>biuntri</v>
      </c>
      <c r="D141" s="1" t="str">
        <f ca="1">IF(MID($B141,D$1,1)="","",LOOKUP(MID($B141,D$1,1),DigitRoots!$B$1:$B$23,DigitRoots!$C$1:$C$24))</f>
        <v>bi</v>
      </c>
      <c r="E141" s="1" t="str">
        <f ca="1">IF(MID($B141,E$1,1)="","",LOOKUP(MID($B141,E$1,1),DigitRoots!$B$1:$B$23,DigitRoots!$C$1:$C$24))</f>
        <v>un</v>
      </c>
      <c r="F141" s="1" t="str">
        <f ca="1">IF(MID($B141,F$1,1)="","",LOOKUP(MID($B141,F$1,1),DigitRoots!$B$1:$B$23,DigitRoots!$C$1:$C$24))</f>
        <v>tri</v>
      </c>
    </row>
    <row r="142" spans="1:6">
      <c r="A142">
        <f t="shared" si="8"/>
        <v>140</v>
      </c>
      <c r="B142" t="str">
        <f t="shared" si="7"/>
        <v>214</v>
      </c>
      <c r="C142" t="str">
        <f t="shared" ca="1" si="9"/>
        <v>biunquad</v>
      </c>
      <c r="D142" s="1" t="str">
        <f ca="1">IF(MID($B142,D$1,1)="","",LOOKUP(MID($B142,D$1,1),DigitRoots!$B$1:$B$23,DigitRoots!$C$1:$C$24))</f>
        <v>bi</v>
      </c>
      <c r="E142" s="1" t="str">
        <f ca="1">IF(MID($B142,E$1,1)="","",LOOKUP(MID($B142,E$1,1),DigitRoots!$B$1:$B$23,DigitRoots!$C$1:$C$24))</f>
        <v>un</v>
      </c>
      <c r="F142" s="1" t="str">
        <f ca="1">IF(MID($B142,F$1,1)="","",LOOKUP(MID($B142,F$1,1),DigitRoots!$B$1:$B$23,DigitRoots!$C$1:$C$24))</f>
        <v>quad</v>
      </c>
    </row>
    <row r="143" spans="1:6">
      <c r="A143">
        <f t="shared" si="8"/>
        <v>141</v>
      </c>
      <c r="B143" t="str">
        <f t="shared" si="7"/>
        <v>215</v>
      </c>
      <c r="C143" t="str">
        <f t="shared" ca="1" si="9"/>
        <v>biunpent</v>
      </c>
      <c r="D143" s="1" t="str">
        <f ca="1">IF(MID($B143,D$1,1)="","",LOOKUP(MID($B143,D$1,1),DigitRoots!$B$1:$B$23,DigitRoots!$C$1:$C$24))</f>
        <v>bi</v>
      </c>
      <c r="E143" s="1" t="str">
        <f ca="1">IF(MID($B143,E$1,1)="","",LOOKUP(MID($B143,E$1,1),DigitRoots!$B$1:$B$23,DigitRoots!$C$1:$C$24))</f>
        <v>un</v>
      </c>
      <c r="F143" s="1" t="str">
        <f ca="1">IF(MID($B143,F$1,1)="","",LOOKUP(MID($B143,F$1,1),DigitRoots!$B$1:$B$23,DigitRoots!$C$1:$C$24))</f>
        <v>pent</v>
      </c>
    </row>
    <row r="144" spans="1:6">
      <c r="A144">
        <f t="shared" si="8"/>
        <v>142</v>
      </c>
      <c r="B144" t="str">
        <f t="shared" si="7"/>
        <v>216</v>
      </c>
      <c r="C144" t="str">
        <f t="shared" ca="1" si="9"/>
        <v>biunhex</v>
      </c>
      <c r="D144" s="1" t="str">
        <f ca="1">IF(MID($B144,D$1,1)="","",LOOKUP(MID($B144,D$1,1),DigitRoots!$B$1:$B$23,DigitRoots!$C$1:$C$24))</f>
        <v>bi</v>
      </c>
      <c r="E144" s="1" t="str">
        <f ca="1">IF(MID($B144,E$1,1)="","",LOOKUP(MID($B144,E$1,1),DigitRoots!$B$1:$B$23,DigitRoots!$C$1:$C$24))</f>
        <v>un</v>
      </c>
      <c r="F144" s="1" t="str">
        <f ca="1">IF(MID($B144,F$1,1)="","",LOOKUP(MID($B144,F$1,1),DigitRoots!$B$1:$B$23,DigitRoots!$C$1:$C$24))</f>
        <v>hex</v>
      </c>
    </row>
    <row r="145" spans="1:6">
      <c r="A145">
        <f t="shared" si="8"/>
        <v>143</v>
      </c>
      <c r="B145" t="str">
        <f t="shared" si="7"/>
        <v>217</v>
      </c>
      <c r="C145" t="str">
        <f t="shared" ca="1" si="9"/>
        <v>biunsept</v>
      </c>
      <c r="D145" s="1" t="str">
        <f ca="1">IF(MID($B145,D$1,1)="","",LOOKUP(MID($B145,D$1,1),DigitRoots!$B$1:$B$23,DigitRoots!$C$1:$C$24))</f>
        <v>bi</v>
      </c>
      <c r="E145" s="1" t="str">
        <f ca="1">IF(MID($B145,E$1,1)="","",LOOKUP(MID($B145,E$1,1),DigitRoots!$B$1:$B$23,DigitRoots!$C$1:$C$24))</f>
        <v>un</v>
      </c>
      <c r="F145" s="1" t="str">
        <f ca="1">IF(MID($B145,F$1,1)="","",LOOKUP(MID($B145,F$1,1),DigitRoots!$B$1:$B$23,DigitRoots!$C$1:$C$24))</f>
        <v>sept</v>
      </c>
    </row>
    <row r="146" spans="1:6">
      <c r="A146">
        <f t="shared" si="8"/>
        <v>144</v>
      </c>
      <c r="B146" t="str">
        <f t="shared" si="7"/>
        <v>220</v>
      </c>
      <c r="C146" t="str">
        <f t="shared" ca="1" si="9"/>
        <v>bibinil</v>
      </c>
      <c r="D146" s="1" t="str">
        <f ca="1">IF(MID($B146,D$1,1)="","",LOOKUP(MID($B146,D$1,1),DigitRoots!$B$1:$B$23,DigitRoots!$C$1:$C$24))</f>
        <v>bi</v>
      </c>
      <c r="E146" s="1" t="str">
        <f ca="1">IF(MID($B146,E$1,1)="","",LOOKUP(MID($B146,E$1,1),DigitRoots!$B$1:$B$23,DigitRoots!$C$1:$C$24))</f>
        <v>bi</v>
      </c>
      <c r="F146" s="1" t="str">
        <f ca="1">IF(MID($B146,F$1,1)="","",LOOKUP(MID($B146,F$1,1),DigitRoots!$B$1:$B$23,DigitRoots!$C$1:$C$24))</f>
        <v>nil</v>
      </c>
    </row>
    <row r="147" spans="1:6">
      <c r="A147">
        <f t="shared" si="8"/>
        <v>145</v>
      </c>
      <c r="B147" t="str">
        <f t="shared" si="7"/>
        <v>221</v>
      </c>
      <c r="C147" t="str">
        <f t="shared" ca="1" si="9"/>
        <v>bibiun</v>
      </c>
      <c r="D147" s="1" t="str">
        <f ca="1">IF(MID($B147,D$1,1)="","",LOOKUP(MID($B147,D$1,1),DigitRoots!$B$1:$B$23,DigitRoots!$C$1:$C$24))</f>
        <v>bi</v>
      </c>
      <c r="E147" s="1" t="str">
        <f ca="1">IF(MID($B147,E$1,1)="","",LOOKUP(MID($B147,E$1,1),DigitRoots!$B$1:$B$23,DigitRoots!$C$1:$C$24))</f>
        <v>bi</v>
      </c>
      <c r="F147" s="1" t="str">
        <f ca="1">IF(MID($B147,F$1,1)="","",LOOKUP(MID($B147,F$1,1),DigitRoots!$B$1:$B$23,DigitRoots!$C$1:$C$24))</f>
        <v>un</v>
      </c>
    </row>
    <row r="148" spans="1:6">
      <c r="A148">
        <f t="shared" ref="A148:A195" si="10">A147+1</f>
        <v>146</v>
      </c>
      <c r="B148" t="str">
        <f t="shared" si="7"/>
        <v>222</v>
      </c>
      <c r="C148" t="str">
        <f t="shared" ca="1" si="9"/>
        <v>bibibi</v>
      </c>
      <c r="D148" s="1" t="str">
        <f ca="1">IF(MID($B148,D$1,1)="","",LOOKUP(MID($B148,D$1,1),DigitRoots!$B$1:$B$23,DigitRoots!$C$1:$C$24))</f>
        <v>bi</v>
      </c>
      <c r="E148" s="1" t="str">
        <f ca="1">IF(MID($B148,E$1,1)="","",LOOKUP(MID($B148,E$1,1),DigitRoots!$B$1:$B$23,DigitRoots!$C$1:$C$24))</f>
        <v>bi</v>
      </c>
      <c r="F148" s="1" t="str">
        <f ca="1">IF(MID($B148,F$1,1)="","",LOOKUP(MID($B148,F$1,1),DigitRoots!$B$1:$B$23,DigitRoots!$C$1:$C$24))</f>
        <v>bi</v>
      </c>
    </row>
    <row r="149" spans="1:6">
      <c r="A149">
        <f t="shared" si="10"/>
        <v>147</v>
      </c>
      <c r="B149" t="str">
        <f t="shared" si="7"/>
        <v>223</v>
      </c>
      <c r="C149" t="str">
        <f t="shared" ca="1" si="9"/>
        <v>bibitri</v>
      </c>
      <c r="D149" s="1" t="str">
        <f ca="1">IF(MID($B149,D$1,1)="","",LOOKUP(MID($B149,D$1,1),DigitRoots!$B$1:$B$23,DigitRoots!$C$1:$C$24))</f>
        <v>bi</v>
      </c>
      <c r="E149" s="1" t="str">
        <f ca="1">IF(MID($B149,E$1,1)="","",LOOKUP(MID($B149,E$1,1),DigitRoots!$B$1:$B$23,DigitRoots!$C$1:$C$24))</f>
        <v>bi</v>
      </c>
      <c r="F149" s="1" t="str">
        <f ca="1">IF(MID($B149,F$1,1)="","",LOOKUP(MID($B149,F$1,1),DigitRoots!$B$1:$B$23,DigitRoots!$C$1:$C$24))</f>
        <v>tri</v>
      </c>
    </row>
    <row r="150" spans="1:6">
      <c r="A150">
        <f t="shared" si="10"/>
        <v>148</v>
      </c>
      <c r="B150" t="str">
        <f t="shared" si="7"/>
        <v>224</v>
      </c>
      <c r="C150" t="str">
        <f t="shared" ca="1" si="9"/>
        <v>bibiquad</v>
      </c>
      <c r="D150" s="1" t="str">
        <f ca="1">IF(MID($B150,D$1,1)="","",LOOKUP(MID($B150,D$1,1),DigitRoots!$B$1:$B$23,DigitRoots!$C$1:$C$24))</f>
        <v>bi</v>
      </c>
      <c r="E150" s="1" t="str">
        <f ca="1">IF(MID($B150,E$1,1)="","",LOOKUP(MID($B150,E$1,1),DigitRoots!$B$1:$B$23,DigitRoots!$C$1:$C$24))</f>
        <v>bi</v>
      </c>
      <c r="F150" s="1" t="str">
        <f ca="1">IF(MID($B150,F$1,1)="","",LOOKUP(MID($B150,F$1,1),DigitRoots!$B$1:$B$23,DigitRoots!$C$1:$C$24))</f>
        <v>quad</v>
      </c>
    </row>
    <row r="151" spans="1:6">
      <c r="A151">
        <f t="shared" si="10"/>
        <v>149</v>
      </c>
      <c r="B151" t="str">
        <f t="shared" si="7"/>
        <v>225</v>
      </c>
      <c r="C151" t="str">
        <f t="shared" ca="1" si="9"/>
        <v>bibipent</v>
      </c>
      <c r="D151" s="1" t="str">
        <f ca="1">IF(MID($B151,D$1,1)="","",LOOKUP(MID($B151,D$1,1),DigitRoots!$B$1:$B$23,DigitRoots!$C$1:$C$24))</f>
        <v>bi</v>
      </c>
      <c r="E151" s="1" t="str">
        <f ca="1">IF(MID($B151,E$1,1)="","",LOOKUP(MID($B151,E$1,1),DigitRoots!$B$1:$B$23,DigitRoots!$C$1:$C$24))</f>
        <v>bi</v>
      </c>
      <c r="F151" s="1" t="str">
        <f ca="1">IF(MID($B151,F$1,1)="","",LOOKUP(MID($B151,F$1,1),DigitRoots!$B$1:$B$23,DigitRoots!$C$1:$C$24))</f>
        <v>pent</v>
      </c>
    </row>
    <row r="152" spans="1:6">
      <c r="A152">
        <f t="shared" si="10"/>
        <v>150</v>
      </c>
      <c r="B152" t="str">
        <f t="shared" si="7"/>
        <v>226</v>
      </c>
      <c r="C152" t="str">
        <f t="shared" ca="1" si="9"/>
        <v>bibihex</v>
      </c>
      <c r="D152" s="1" t="str">
        <f ca="1">IF(MID($B152,D$1,1)="","",LOOKUP(MID($B152,D$1,1),DigitRoots!$B$1:$B$23,DigitRoots!$C$1:$C$24))</f>
        <v>bi</v>
      </c>
      <c r="E152" s="1" t="str">
        <f ca="1">IF(MID($B152,E$1,1)="","",LOOKUP(MID($B152,E$1,1),DigitRoots!$B$1:$B$23,DigitRoots!$C$1:$C$24))</f>
        <v>bi</v>
      </c>
      <c r="F152" s="1" t="str">
        <f ca="1">IF(MID($B152,F$1,1)="","",LOOKUP(MID($B152,F$1,1),DigitRoots!$B$1:$B$23,DigitRoots!$C$1:$C$24))</f>
        <v>hex</v>
      </c>
    </row>
    <row r="153" spans="1:6">
      <c r="A153">
        <f t="shared" si="10"/>
        <v>151</v>
      </c>
      <c r="B153" t="str">
        <f t="shared" si="7"/>
        <v>227</v>
      </c>
      <c r="C153" t="str">
        <f t="shared" ca="1" si="9"/>
        <v>bibisept</v>
      </c>
      <c r="D153" s="1" t="str">
        <f ca="1">IF(MID($B153,D$1,1)="","",LOOKUP(MID($B153,D$1,1),DigitRoots!$B$1:$B$23,DigitRoots!$C$1:$C$24))</f>
        <v>bi</v>
      </c>
      <c r="E153" s="1" t="str">
        <f ca="1">IF(MID($B153,E$1,1)="","",LOOKUP(MID($B153,E$1,1),DigitRoots!$B$1:$B$23,DigitRoots!$C$1:$C$24))</f>
        <v>bi</v>
      </c>
      <c r="F153" s="1" t="str">
        <f ca="1">IF(MID($B153,F$1,1)="","",LOOKUP(MID($B153,F$1,1),DigitRoots!$B$1:$B$23,DigitRoots!$C$1:$C$24))</f>
        <v>sept</v>
      </c>
    </row>
    <row r="154" spans="1:6">
      <c r="A154">
        <f t="shared" si="10"/>
        <v>152</v>
      </c>
      <c r="B154" t="str">
        <f t="shared" si="7"/>
        <v>230</v>
      </c>
      <c r="C154" t="str">
        <f t="shared" ca="1" si="9"/>
        <v>bitrinil</v>
      </c>
      <c r="D154" s="1" t="str">
        <f ca="1">IF(MID($B154,D$1,1)="","",LOOKUP(MID($B154,D$1,1),DigitRoots!$B$1:$B$23,DigitRoots!$C$1:$C$24))</f>
        <v>bi</v>
      </c>
      <c r="E154" s="1" t="str">
        <f ca="1">IF(MID($B154,E$1,1)="","",LOOKUP(MID($B154,E$1,1),DigitRoots!$B$1:$B$23,DigitRoots!$C$1:$C$24))</f>
        <v>tri</v>
      </c>
      <c r="F154" s="1" t="str">
        <f ca="1">IF(MID($B154,F$1,1)="","",LOOKUP(MID($B154,F$1,1),DigitRoots!$B$1:$B$23,DigitRoots!$C$1:$C$24))</f>
        <v>nil</v>
      </c>
    </row>
    <row r="155" spans="1:6">
      <c r="A155">
        <f t="shared" si="10"/>
        <v>153</v>
      </c>
      <c r="B155" t="str">
        <f t="shared" si="7"/>
        <v>231</v>
      </c>
      <c r="C155" t="str">
        <f t="shared" ca="1" si="9"/>
        <v>bitriun</v>
      </c>
      <c r="D155" s="1" t="str">
        <f ca="1">IF(MID($B155,D$1,1)="","",LOOKUP(MID($B155,D$1,1),DigitRoots!$B$1:$B$23,DigitRoots!$C$1:$C$24))</f>
        <v>bi</v>
      </c>
      <c r="E155" s="1" t="str">
        <f ca="1">IF(MID($B155,E$1,1)="","",LOOKUP(MID($B155,E$1,1),DigitRoots!$B$1:$B$23,DigitRoots!$C$1:$C$24))</f>
        <v>tri</v>
      </c>
      <c r="F155" s="1" t="str">
        <f ca="1">IF(MID($B155,F$1,1)="","",LOOKUP(MID($B155,F$1,1),DigitRoots!$B$1:$B$23,DigitRoots!$C$1:$C$24))</f>
        <v>un</v>
      </c>
    </row>
    <row r="156" spans="1:6">
      <c r="A156">
        <f t="shared" si="10"/>
        <v>154</v>
      </c>
      <c r="B156" t="str">
        <f t="shared" si="7"/>
        <v>232</v>
      </c>
      <c r="C156" t="str">
        <f t="shared" ca="1" si="9"/>
        <v>bitribi</v>
      </c>
      <c r="D156" s="1" t="str">
        <f ca="1">IF(MID($B156,D$1,1)="","",LOOKUP(MID($B156,D$1,1),DigitRoots!$B$1:$B$23,DigitRoots!$C$1:$C$24))</f>
        <v>bi</v>
      </c>
      <c r="E156" s="1" t="str">
        <f ca="1">IF(MID($B156,E$1,1)="","",LOOKUP(MID($B156,E$1,1),DigitRoots!$B$1:$B$23,DigitRoots!$C$1:$C$24))</f>
        <v>tri</v>
      </c>
      <c r="F156" s="1" t="str">
        <f ca="1">IF(MID($B156,F$1,1)="","",LOOKUP(MID($B156,F$1,1),DigitRoots!$B$1:$B$23,DigitRoots!$C$1:$C$24))</f>
        <v>bi</v>
      </c>
    </row>
    <row r="157" spans="1:6">
      <c r="A157">
        <f t="shared" si="10"/>
        <v>155</v>
      </c>
      <c r="B157" t="str">
        <f t="shared" si="7"/>
        <v>233</v>
      </c>
      <c r="C157" t="str">
        <f t="shared" ca="1" si="9"/>
        <v>bitritri</v>
      </c>
      <c r="D157" s="1" t="str">
        <f ca="1">IF(MID($B157,D$1,1)="","",LOOKUP(MID($B157,D$1,1),DigitRoots!$B$1:$B$23,DigitRoots!$C$1:$C$24))</f>
        <v>bi</v>
      </c>
      <c r="E157" s="1" t="str">
        <f ca="1">IF(MID($B157,E$1,1)="","",LOOKUP(MID($B157,E$1,1),DigitRoots!$B$1:$B$23,DigitRoots!$C$1:$C$24))</f>
        <v>tri</v>
      </c>
      <c r="F157" s="1" t="str">
        <f ca="1">IF(MID($B157,F$1,1)="","",LOOKUP(MID($B157,F$1,1),DigitRoots!$B$1:$B$23,DigitRoots!$C$1:$C$24))</f>
        <v>tri</v>
      </c>
    </row>
    <row r="158" spans="1:6">
      <c r="A158">
        <f t="shared" si="10"/>
        <v>156</v>
      </c>
      <c r="B158" t="str">
        <f t="shared" si="7"/>
        <v>234</v>
      </c>
      <c r="C158" t="str">
        <f t="shared" ca="1" si="9"/>
        <v>bitriquad</v>
      </c>
      <c r="D158" s="1" t="str">
        <f ca="1">IF(MID($B158,D$1,1)="","",LOOKUP(MID($B158,D$1,1),DigitRoots!$B$1:$B$23,DigitRoots!$C$1:$C$24))</f>
        <v>bi</v>
      </c>
      <c r="E158" s="1" t="str">
        <f ca="1">IF(MID($B158,E$1,1)="","",LOOKUP(MID($B158,E$1,1),DigitRoots!$B$1:$B$23,DigitRoots!$C$1:$C$24))</f>
        <v>tri</v>
      </c>
      <c r="F158" s="1" t="str">
        <f ca="1">IF(MID($B158,F$1,1)="","",LOOKUP(MID($B158,F$1,1),DigitRoots!$B$1:$B$23,DigitRoots!$C$1:$C$24))</f>
        <v>quad</v>
      </c>
    </row>
    <row r="159" spans="1:6">
      <c r="A159">
        <f t="shared" si="10"/>
        <v>157</v>
      </c>
      <c r="B159" t="str">
        <f t="shared" si="7"/>
        <v>235</v>
      </c>
      <c r="C159" t="str">
        <f t="shared" ca="1" si="9"/>
        <v>bitripent</v>
      </c>
      <c r="D159" s="1" t="str">
        <f ca="1">IF(MID($B159,D$1,1)="","",LOOKUP(MID($B159,D$1,1),DigitRoots!$B$1:$B$23,DigitRoots!$C$1:$C$24))</f>
        <v>bi</v>
      </c>
      <c r="E159" s="1" t="str">
        <f ca="1">IF(MID($B159,E$1,1)="","",LOOKUP(MID($B159,E$1,1),DigitRoots!$B$1:$B$23,DigitRoots!$C$1:$C$24))</f>
        <v>tri</v>
      </c>
      <c r="F159" s="1" t="str">
        <f ca="1">IF(MID($B159,F$1,1)="","",LOOKUP(MID($B159,F$1,1),DigitRoots!$B$1:$B$23,DigitRoots!$C$1:$C$24))</f>
        <v>pent</v>
      </c>
    </row>
    <row r="160" spans="1:6">
      <c r="A160">
        <f t="shared" si="10"/>
        <v>158</v>
      </c>
      <c r="B160" t="str">
        <f t="shared" si="7"/>
        <v>236</v>
      </c>
      <c r="C160" t="str">
        <f t="shared" ca="1" si="9"/>
        <v>bitrihex</v>
      </c>
      <c r="D160" s="1" t="str">
        <f ca="1">IF(MID($B160,D$1,1)="","",LOOKUP(MID($B160,D$1,1),DigitRoots!$B$1:$B$23,DigitRoots!$C$1:$C$24))</f>
        <v>bi</v>
      </c>
      <c r="E160" s="1" t="str">
        <f ca="1">IF(MID($B160,E$1,1)="","",LOOKUP(MID($B160,E$1,1),DigitRoots!$B$1:$B$23,DigitRoots!$C$1:$C$24))</f>
        <v>tri</v>
      </c>
      <c r="F160" s="1" t="str">
        <f ca="1">IF(MID($B160,F$1,1)="","",LOOKUP(MID($B160,F$1,1),DigitRoots!$B$1:$B$23,DigitRoots!$C$1:$C$24))</f>
        <v>hex</v>
      </c>
    </row>
    <row r="161" spans="1:6">
      <c r="A161">
        <f t="shared" si="10"/>
        <v>159</v>
      </c>
      <c r="B161" t="str">
        <f t="shared" si="7"/>
        <v>237</v>
      </c>
      <c r="C161" t="str">
        <f t="shared" ca="1" si="9"/>
        <v>bitrisept</v>
      </c>
      <c r="D161" s="1" t="str">
        <f ca="1">IF(MID($B161,D$1,1)="","",LOOKUP(MID($B161,D$1,1),DigitRoots!$B$1:$B$23,DigitRoots!$C$1:$C$24))</f>
        <v>bi</v>
      </c>
      <c r="E161" s="1" t="str">
        <f ca="1">IF(MID($B161,E$1,1)="","",LOOKUP(MID($B161,E$1,1),DigitRoots!$B$1:$B$23,DigitRoots!$C$1:$C$24))</f>
        <v>tri</v>
      </c>
      <c r="F161" s="1" t="str">
        <f ca="1">IF(MID($B161,F$1,1)="","",LOOKUP(MID($B161,F$1,1),DigitRoots!$B$1:$B$23,DigitRoots!$C$1:$C$24))</f>
        <v>sept</v>
      </c>
    </row>
    <row r="162" spans="1:6">
      <c r="A162">
        <f t="shared" si="10"/>
        <v>160</v>
      </c>
      <c r="B162" t="str">
        <f t="shared" si="7"/>
        <v>240</v>
      </c>
      <c r="C162" t="str">
        <f t="shared" ca="1" si="9"/>
        <v>biquadnil</v>
      </c>
      <c r="D162" s="1" t="str">
        <f ca="1">IF(MID($B162,D$1,1)="","",LOOKUP(MID($B162,D$1,1),DigitRoots!$B$1:$B$23,DigitRoots!$C$1:$C$24))</f>
        <v>bi</v>
      </c>
      <c r="E162" s="1" t="str">
        <f ca="1">IF(MID($B162,E$1,1)="","",LOOKUP(MID($B162,E$1,1),DigitRoots!$B$1:$B$23,DigitRoots!$C$1:$C$24))</f>
        <v>quad</v>
      </c>
      <c r="F162" s="1" t="str">
        <f ca="1">IF(MID($B162,F$1,1)="","",LOOKUP(MID($B162,F$1,1),DigitRoots!$B$1:$B$23,DigitRoots!$C$1:$C$24))</f>
        <v>nil</v>
      </c>
    </row>
    <row r="163" spans="1:6">
      <c r="A163">
        <f t="shared" si="10"/>
        <v>161</v>
      </c>
      <c r="B163" t="str">
        <f t="shared" si="7"/>
        <v>241</v>
      </c>
      <c r="C163" t="str">
        <f t="shared" ca="1" si="9"/>
        <v>biquadun</v>
      </c>
      <c r="D163" s="1" t="str">
        <f ca="1">IF(MID($B163,D$1,1)="","",LOOKUP(MID($B163,D$1,1),DigitRoots!$B$1:$B$23,DigitRoots!$C$1:$C$24))</f>
        <v>bi</v>
      </c>
      <c r="E163" s="1" t="str">
        <f ca="1">IF(MID($B163,E$1,1)="","",LOOKUP(MID($B163,E$1,1),DigitRoots!$B$1:$B$23,DigitRoots!$C$1:$C$24))</f>
        <v>quad</v>
      </c>
      <c r="F163" s="1" t="str">
        <f ca="1">IF(MID($B163,F$1,1)="","",LOOKUP(MID($B163,F$1,1),DigitRoots!$B$1:$B$23,DigitRoots!$C$1:$C$24))</f>
        <v>un</v>
      </c>
    </row>
    <row r="164" spans="1:6">
      <c r="A164">
        <f t="shared" si="10"/>
        <v>162</v>
      </c>
      <c r="B164" t="str">
        <f t="shared" si="7"/>
        <v>242</v>
      </c>
      <c r="C164" t="str">
        <f t="shared" ca="1" si="9"/>
        <v>biquadbi</v>
      </c>
      <c r="D164" s="1" t="str">
        <f ca="1">IF(MID($B164,D$1,1)="","",LOOKUP(MID($B164,D$1,1),DigitRoots!$B$1:$B$23,DigitRoots!$C$1:$C$24))</f>
        <v>bi</v>
      </c>
      <c r="E164" s="1" t="str">
        <f ca="1">IF(MID($B164,E$1,1)="","",LOOKUP(MID($B164,E$1,1),DigitRoots!$B$1:$B$23,DigitRoots!$C$1:$C$24))</f>
        <v>quad</v>
      </c>
      <c r="F164" s="1" t="str">
        <f ca="1">IF(MID($B164,F$1,1)="","",LOOKUP(MID($B164,F$1,1),DigitRoots!$B$1:$B$23,DigitRoots!$C$1:$C$24))</f>
        <v>bi</v>
      </c>
    </row>
    <row r="165" spans="1:6">
      <c r="A165">
        <f t="shared" si="10"/>
        <v>163</v>
      </c>
      <c r="B165" t="str">
        <f t="shared" si="7"/>
        <v>243</v>
      </c>
      <c r="C165" t="str">
        <f t="shared" ca="1" si="9"/>
        <v>biquadtri</v>
      </c>
      <c r="D165" s="1" t="str">
        <f ca="1">IF(MID($B165,D$1,1)="","",LOOKUP(MID($B165,D$1,1),DigitRoots!$B$1:$B$23,DigitRoots!$C$1:$C$24))</f>
        <v>bi</v>
      </c>
      <c r="E165" s="1" t="str">
        <f ca="1">IF(MID($B165,E$1,1)="","",LOOKUP(MID($B165,E$1,1),DigitRoots!$B$1:$B$23,DigitRoots!$C$1:$C$24))</f>
        <v>quad</v>
      </c>
      <c r="F165" s="1" t="str">
        <f ca="1">IF(MID($B165,F$1,1)="","",LOOKUP(MID($B165,F$1,1),DigitRoots!$B$1:$B$23,DigitRoots!$C$1:$C$24))</f>
        <v>tri</v>
      </c>
    </row>
    <row r="166" spans="1:6">
      <c r="A166">
        <f t="shared" si="10"/>
        <v>164</v>
      </c>
      <c r="B166" t="str">
        <f t="shared" si="7"/>
        <v>244</v>
      </c>
      <c r="C166" t="str">
        <f t="shared" ca="1" si="9"/>
        <v>biquadquad</v>
      </c>
      <c r="D166" s="1" t="str">
        <f ca="1">IF(MID($B166,D$1,1)="","",LOOKUP(MID($B166,D$1,1),DigitRoots!$B$1:$B$23,DigitRoots!$C$1:$C$24))</f>
        <v>bi</v>
      </c>
      <c r="E166" s="1" t="str">
        <f ca="1">IF(MID($B166,E$1,1)="","",LOOKUP(MID($B166,E$1,1),DigitRoots!$B$1:$B$23,DigitRoots!$C$1:$C$24))</f>
        <v>quad</v>
      </c>
      <c r="F166" s="1" t="str">
        <f ca="1">IF(MID($B166,F$1,1)="","",LOOKUP(MID($B166,F$1,1),DigitRoots!$B$1:$B$23,DigitRoots!$C$1:$C$24))</f>
        <v>quad</v>
      </c>
    </row>
    <row r="167" spans="1:6">
      <c r="A167">
        <f t="shared" si="10"/>
        <v>165</v>
      </c>
      <c r="B167" t="str">
        <f t="shared" si="7"/>
        <v>245</v>
      </c>
      <c r="C167" t="str">
        <f t="shared" ca="1" si="9"/>
        <v>biquadpent</v>
      </c>
      <c r="D167" s="1" t="str">
        <f ca="1">IF(MID($B167,D$1,1)="","",LOOKUP(MID($B167,D$1,1),DigitRoots!$B$1:$B$23,DigitRoots!$C$1:$C$24))</f>
        <v>bi</v>
      </c>
      <c r="E167" s="1" t="str">
        <f ca="1">IF(MID($B167,E$1,1)="","",LOOKUP(MID($B167,E$1,1),DigitRoots!$B$1:$B$23,DigitRoots!$C$1:$C$24))</f>
        <v>quad</v>
      </c>
      <c r="F167" s="1" t="str">
        <f ca="1">IF(MID($B167,F$1,1)="","",LOOKUP(MID($B167,F$1,1),DigitRoots!$B$1:$B$23,DigitRoots!$C$1:$C$24))</f>
        <v>pent</v>
      </c>
    </row>
    <row r="168" spans="1:6">
      <c r="A168">
        <f t="shared" si="10"/>
        <v>166</v>
      </c>
      <c r="B168" t="str">
        <f t="shared" si="7"/>
        <v>246</v>
      </c>
      <c r="C168" t="str">
        <f t="shared" ca="1" si="9"/>
        <v>biquadhex</v>
      </c>
      <c r="D168" s="1" t="str">
        <f ca="1">IF(MID($B168,D$1,1)="","",LOOKUP(MID($B168,D$1,1),DigitRoots!$B$1:$B$23,DigitRoots!$C$1:$C$24))</f>
        <v>bi</v>
      </c>
      <c r="E168" s="1" t="str">
        <f ca="1">IF(MID($B168,E$1,1)="","",LOOKUP(MID($B168,E$1,1),DigitRoots!$B$1:$B$23,DigitRoots!$C$1:$C$24))</f>
        <v>quad</v>
      </c>
      <c r="F168" s="1" t="str">
        <f ca="1">IF(MID($B168,F$1,1)="","",LOOKUP(MID($B168,F$1,1),DigitRoots!$B$1:$B$23,DigitRoots!$C$1:$C$24))</f>
        <v>hex</v>
      </c>
    </row>
    <row r="169" spans="1:6">
      <c r="A169">
        <f t="shared" si="10"/>
        <v>167</v>
      </c>
      <c r="B169" t="str">
        <f t="shared" si="7"/>
        <v>247</v>
      </c>
      <c r="C169" t="str">
        <f t="shared" ca="1" si="9"/>
        <v>biquadsept</v>
      </c>
      <c r="D169" s="1" t="str">
        <f ca="1">IF(MID($B169,D$1,1)="","",LOOKUP(MID($B169,D$1,1),DigitRoots!$B$1:$B$23,DigitRoots!$C$1:$C$24))</f>
        <v>bi</v>
      </c>
      <c r="E169" s="1" t="str">
        <f ca="1">IF(MID($B169,E$1,1)="","",LOOKUP(MID($B169,E$1,1),DigitRoots!$B$1:$B$23,DigitRoots!$C$1:$C$24))</f>
        <v>quad</v>
      </c>
      <c r="F169" s="1" t="str">
        <f ca="1">IF(MID($B169,F$1,1)="","",LOOKUP(MID($B169,F$1,1),DigitRoots!$B$1:$B$23,DigitRoots!$C$1:$C$24))</f>
        <v>sept</v>
      </c>
    </row>
    <row r="170" spans="1:6">
      <c r="A170">
        <f t="shared" si="10"/>
        <v>168</v>
      </c>
      <c r="B170" t="str">
        <f t="shared" si="7"/>
        <v>250</v>
      </c>
      <c r="C170" t="str">
        <f t="shared" ca="1" si="9"/>
        <v>bipentnil</v>
      </c>
      <c r="D170" s="1" t="str">
        <f ca="1">IF(MID($B170,D$1,1)="","",LOOKUP(MID($B170,D$1,1),DigitRoots!$B$1:$B$23,DigitRoots!$C$1:$C$24))</f>
        <v>bi</v>
      </c>
      <c r="E170" s="1" t="str">
        <f ca="1">IF(MID($B170,E$1,1)="","",LOOKUP(MID($B170,E$1,1),DigitRoots!$B$1:$B$23,DigitRoots!$C$1:$C$24))</f>
        <v>pent</v>
      </c>
      <c r="F170" s="1" t="str">
        <f ca="1">IF(MID($B170,F$1,1)="","",LOOKUP(MID($B170,F$1,1),DigitRoots!$B$1:$B$23,DigitRoots!$C$1:$C$24))</f>
        <v>nil</v>
      </c>
    </row>
    <row r="171" spans="1:6">
      <c r="A171">
        <f t="shared" si="10"/>
        <v>169</v>
      </c>
      <c r="B171" t="str">
        <f t="shared" si="7"/>
        <v>251</v>
      </c>
      <c r="C171" t="str">
        <f t="shared" ca="1" si="9"/>
        <v>bipentun</v>
      </c>
      <c r="D171" s="1" t="str">
        <f ca="1">IF(MID($B171,D$1,1)="","",LOOKUP(MID($B171,D$1,1),DigitRoots!$B$1:$B$23,DigitRoots!$C$1:$C$24))</f>
        <v>bi</v>
      </c>
      <c r="E171" s="1" t="str">
        <f ca="1">IF(MID($B171,E$1,1)="","",LOOKUP(MID($B171,E$1,1),DigitRoots!$B$1:$B$23,DigitRoots!$C$1:$C$24))</f>
        <v>pent</v>
      </c>
      <c r="F171" s="1" t="str">
        <f ca="1">IF(MID($B171,F$1,1)="","",LOOKUP(MID($B171,F$1,1),DigitRoots!$B$1:$B$23,DigitRoots!$C$1:$C$24))</f>
        <v>un</v>
      </c>
    </row>
    <row r="172" spans="1:6">
      <c r="A172">
        <f t="shared" si="10"/>
        <v>170</v>
      </c>
      <c r="B172" t="str">
        <f t="shared" si="7"/>
        <v>252</v>
      </c>
      <c r="C172" t="str">
        <f t="shared" ca="1" si="9"/>
        <v>bipentbi</v>
      </c>
      <c r="D172" s="1" t="str">
        <f ca="1">IF(MID($B172,D$1,1)="","",LOOKUP(MID($B172,D$1,1),DigitRoots!$B$1:$B$23,DigitRoots!$C$1:$C$24))</f>
        <v>bi</v>
      </c>
      <c r="E172" s="1" t="str">
        <f ca="1">IF(MID($B172,E$1,1)="","",LOOKUP(MID($B172,E$1,1),DigitRoots!$B$1:$B$23,DigitRoots!$C$1:$C$24))</f>
        <v>pent</v>
      </c>
      <c r="F172" s="1" t="str">
        <f ca="1">IF(MID($B172,F$1,1)="","",LOOKUP(MID($B172,F$1,1),DigitRoots!$B$1:$B$23,DigitRoots!$C$1:$C$24))</f>
        <v>bi</v>
      </c>
    </row>
    <row r="173" spans="1:6">
      <c r="A173">
        <f t="shared" si="10"/>
        <v>171</v>
      </c>
      <c r="B173" t="str">
        <f t="shared" si="7"/>
        <v>253</v>
      </c>
      <c r="C173" t="str">
        <f t="shared" ca="1" si="9"/>
        <v>bipenttri</v>
      </c>
      <c r="D173" s="1" t="str">
        <f ca="1">IF(MID($B173,D$1,1)="","",LOOKUP(MID($B173,D$1,1),DigitRoots!$B$1:$B$23,DigitRoots!$C$1:$C$24))</f>
        <v>bi</v>
      </c>
      <c r="E173" s="1" t="str">
        <f ca="1">IF(MID($B173,E$1,1)="","",LOOKUP(MID($B173,E$1,1),DigitRoots!$B$1:$B$23,DigitRoots!$C$1:$C$24))</f>
        <v>pent</v>
      </c>
      <c r="F173" s="1" t="str">
        <f ca="1">IF(MID($B173,F$1,1)="","",LOOKUP(MID($B173,F$1,1),DigitRoots!$B$1:$B$23,DigitRoots!$C$1:$C$24))</f>
        <v>tri</v>
      </c>
    </row>
    <row r="174" spans="1:6">
      <c r="A174">
        <f t="shared" si="10"/>
        <v>172</v>
      </c>
      <c r="B174" t="str">
        <f t="shared" si="7"/>
        <v>254</v>
      </c>
      <c r="C174" t="str">
        <f t="shared" ca="1" si="9"/>
        <v>bipentquad</v>
      </c>
      <c r="D174" s="1" t="str">
        <f ca="1">IF(MID($B174,D$1,1)="","",LOOKUP(MID($B174,D$1,1),DigitRoots!$B$1:$B$23,DigitRoots!$C$1:$C$24))</f>
        <v>bi</v>
      </c>
      <c r="E174" s="1" t="str">
        <f ca="1">IF(MID($B174,E$1,1)="","",LOOKUP(MID($B174,E$1,1),DigitRoots!$B$1:$B$23,DigitRoots!$C$1:$C$24))</f>
        <v>pent</v>
      </c>
      <c r="F174" s="1" t="str">
        <f ca="1">IF(MID($B174,F$1,1)="","",LOOKUP(MID($B174,F$1,1),DigitRoots!$B$1:$B$23,DigitRoots!$C$1:$C$24))</f>
        <v>quad</v>
      </c>
    </row>
    <row r="175" spans="1:6">
      <c r="A175">
        <f t="shared" si="10"/>
        <v>173</v>
      </c>
      <c r="B175" t="str">
        <f t="shared" si="7"/>
        <v>255</v>
      </c>
      <c r="C175" t="str">
        <f t="shared" ca="1" si="9"/>
        <v>bipentpent</v>
      </c>
      <c r="D175" s="1" t="str">
        <f ca="1">IF(MID($B175,D$1,1)="","",LOOKUP(MID($B175,D$1,1),DigitRoots!$B$1:$B$23,DigitRoots!$C$1:$C$24))</f>
        <v>bi</v>
      </c>
      <c r="E175" s="1" t="str">
        <f ca="1">IF(MID($B175,E$1,1)="","",LOOKUP(MID($B175,E$1,1),DigitRoots!$B$1:$B$23,DigitRoots!$C$1:$C$24))</f>
        <v>pent</v>
      </c>
      <c r="F175" s="1" t="str">
        <f ca="1">IF(MID($B175,F$1,1)="","",LOOKUP(MID($B175,F$1,1),DigitRoots!$B$1:$B$23,DigitRoots!$C$1:$C$24))</f>
        <v>pent</v>
      </c>
    </row>
    <row r="176" spans="1:6">
      <c r="A176">
        <f t="shared" si="10"/>
        <v>174</v>
      </c>
      <c r="B176" t="str">
        <f t="shared" si="7"/>
        <v>256</v>
      </c>
      <c r="C176" t="str">
        <f t="shared" ca="1" si="9"/>
        <v>bipenthex</v>
      </c>
      <c r="D176" s="1" t="str">
        <f ca="1">IF(MID($B176,D$1,1)="","",LOOKUP(MID($B176,D$1,1),DigitRoots!$B$1:$B$23,DigitRoots!$C$1:$C$24))</f>
        <v>bi</v>
      </c>
      <c r="E176" s="1" t="str">
        <f ca="1">IF(MID($B176,E$1,1)="","",LOOKUP(MID($B176,E$1,1),DigitRoots!$B$1:$B$23,DigitRoots!$C$1:$C$24))</f>
        <v>pent</v>
      </c>
      <c r="F176" s="1" t="str">
        <f ca="1">IF(MID($B176,F$1,1)="","",LOOKUP(MID($B176,F$1,1),DigitRoots!$B$1:$B$23,DigitRoots!$C$1:$C$24))</f>
        <v>hex</v>
      </c>
    </row>
    <row r="177" spans="1:6">
      <c r="A177">
        <f t="shared" si="10"/>
        <v>175</v>
      </c>
      <c r="B177" t="str">
        <f t="shared" si="7"/>
        <v>257</v>
      </c>
      <c r="C177" t="str">
        <f t="shared" ca="1" si="9"/>
        <v>bipentsept</v>
      </c>
      <c r="D177" s="1" t="str">
        <f ca="1">IF(MID($B177,D$1,1)="","",LOOKUP(MID($B177,D$1,1),DigitRoots!$B$1:$B$23,DigitRoots!$C$1:$C$24))</f>
        <v>bi</v>
      </c>
      <c r="E177" s="1" t="str">
        <f ca="1">IF(MID($B177,E$1,1)="","",LOOKUP(MID($B177,E$1,1),DigitRoots!$B$1:$B$23,DigitRoots!$C$1:$C$24))</f>
        <v>pent</v>
      </c>
      <c r="F177" s="1" t="str">
        <f ca="1">IF(MID($B177,F$1,1)="","",LOOKUP(MID($B177,F$1,1),DigitRoots!$B$1:$B$23,DigitRoots!$C$1:$C$24))</f>
        <v>sept</v>
      </c>
    </row>
    <row r="178" spans="1:6">
      <c r="A178">
        <f t="shared" si="10"/>
        <v>176</v>
      </c>
      <c r="B178" t="str">
        <f t="shared" si="7"/>
        <v>260</v>
      </c>
      <c r="C178" t="str">
        <f t="shared" ca="1" si="9"/>
        <v>bihexnil</v>
      </c>
      <c r="D178" s="1" t="str">
        <f ca="1">IF(MID($B178,D$1,1)="","",LOOKUP(MID($B178,D$1,1),DigitRoots!$B$1:$B$23,DigitRoots!$C$1:$C$24))</f>
        <v>bi</v>
      </c>
      <c r="E178" s="1" t="str">
        <f ca="1">IF(MID($B178,E$1,1)="","",LOOKUP(MID($B178,E$1,1),DigitRoots!$B$1:$B$23,DigitRoots!$C$1:$C$24))</f>
        <v>hex</v>
      </c>
      <c r="F178" s="1" t="str">
        <f ca="1">IF(MID($B178,F$1,1)="","",LOOKUP(MID($B178,F$1,1),DigitRoots!$B$1:$B$23,DigitRoots!$C$1:$C$24))</f>
        <v>nil</v>
      </c>
    </row>
    <row r="179" spans="1:6">
      <c r="A179">
        <f t="shared" si="10"/>
        <v>177</v>
      </c>
      <c r="B179" t="str">
        <f t="shared" si="7"/>
        <v>261</v>
      </c>
      <c r="C179" t="str">
        <f t="shared" ca="1" si="9"/>
        <v>bihexun</v>
      </c>
      <c r="D179" s="1" t="str">
        <f ca="1">IF(MID($B179,D$1,1)="","",LOOKUP(MID($B179,D$1,1),DigitRoots!$B$1:$B$23,DigitRoots!$C$1:$C$24))</f>
        <v>bi</v>
      </c>
      <c r="E179" s="1" t="str">
        <f ca="1">IF(MID($B179,E$1,1)="","",LOOKUP(MID($B179,E$1,1),DigitRoots!$B$1:$B$23,DigitRoots!$C$1:$C$24))</f>
        <v>hex</v>
      </c>
      <c r="F179" s="1" t="str">
        <f ca="1">IF(MID($B179,F$1,1)="","",LOOKUP(MID($B179,F$1,1),DigitRoots!$B$1:$B$23,DigitRoots!$C$1:$C$24))</f>
        <v>un</v>
      </c>
    </row>
    <row r="180" spans="1:6">
      <c r="A180">
        <f t="shared" si="10"/>
        <v>178</v>
      </c>
      <c r="B180" t="str">
        <f t="shared" si="7"/>
        <v>262</v>
      </c>
      <c r="C180" t="str">
        <f t="shared" ca="1" si="9"/>
        <v>bihexbi</v>
      </c>
      <c r="D180" s="1" t="str">
        <f ca="1">IF(MID($B180,D$1,1)="","",LOOKUP(MID($B180,D$1,1),DigitRoots!$B$1:$B$23,DigitRoots!$C$1:$C$24))</f>
        <v>bi</v>
      </c>
      <c r="E180" s="1" t="str">
        <f ca="1">IF(MID($B180,E$1,1)="","",LOOKUP(MID($B180,E$1,1),DigitRoots!$B$1:$B$23,DigitRoots!$C$1:$C$24))</f>
        <v>hex</v>
      </c>
      <c r="F180" s="1" t="str">
        <f ca="1">IF(MID($B180,F$1,1)="","",LOOKUP(MID($B180,F$1,1),DigitRoots!$B$1:$B$23,DigitRoots!$C$1:$C$24))</f>
        <v>bi</v>
      </c>
    </row>
    <row r="181" spans="1:6">
      <c r="A181">
        <f t="shared" si="10"/>
        <v>179</v>
      </c>
      <c r="B181" t="str">
        <f t="shared" si="7"/>
        <v>263</v>
      </c>
      <c r="C181" t="str">
        <f t="shared" ca="1" si="9"/>
        <v>bihextri</v>
      </c>
      <c r="D181" s="1" t="str">
        <f ca="1">IF(MID($B181,D$1,1)="","",LOOKUP(MID($B181,D$1,1),DigitRoots!$B$1:$B$23,DigitRoots!$C$1:$C$24))</f>
        <v>bi</v>
      </c>
      <c r="E181" s="1" t="str">
        <f ca="1">IF(MID($B181,E$1,1)="","",LOOKUP(MID($B181,E$1,1),DigitRoots!$B$1:$B$23,DigitRoots!$C$1:$C$24))</f>
        <v>hex</v>
      </c>
      <c r="F181" s="1" t="str">
        <f ca="1">IF(MID($B181,F$1,1)="","",LOOKUP(MID($B181,F$1,1),DigitRoots!$B$1:$B$23,DigitRoots!$C$1:$C$24))</f>
        <v>tri</v>
      </c>
    </row>
    <row r="182" spans="1:6">
      <c r="A182">
        <f t="shared" si="10"/>
        <v>180</v>
      </c>
      <c r="B182" t="str">
        <f t="shared" si="7"/>
        <v>264</v>
      </c>
      <c r="C182" t="str">
        <f t="shared" ca="1" si="9"/>
        <v>bihexquad</v>
      </c>
      <c r="D182" s="1" t="str">
        <f ca="1">IF(MID($B182,D$1,1)="","",LOOKUP(MID($B182,D$1,1),DigitRoots!$B$1:$B$23,DigitRoots!$C$1:$C$24))</f>
        <v>bi</v>
      </c>
      <c r="E182" s="1" t="str">
        <f ca="1">IF(MID($B182,E$1,1)="","",LOOKUP(MID($B182,E$1,1),DigitRoots!$B$1:$B$23,DigitRoots!$C$1:$C$24))</f>
        <v>hex</v>
      </c>
      <c r="F182" s="1" t="str">
        <f ca="1">IF(MID($B182,F$1,1)="","",LOOKUP(MID($B182,F$1,1),DigitRoots!$B$1:$B$23,DigitRoots!$C$1:$C$24))</f>
        <v>quad</v>
      </c>
    </row>
    <row r="183" spans="1:6">
      <c r="A183">
        <f t="shared" si="10"/>
        <v>181</v>
      </c>
      <c r="B183" t="str">
        <f t="shared" si="7"/>
        <v>265</v>
      </c>
      <c r="C183" t="str">
        <f t="shared" ca="1" si="9"/>
        <v>bihexpent</v>
      </c>
      <c r="D183" s="1" t="str">
        <f ca="1">IF(MID($B183,D$1,1)="","",LOOKUP(MID($B183,D$1,1),DigitRoots!$B$1:$B$23,DigitRoots!$C$1:$C$24))</f>
        <v>bi</v>
      </c>
      <c r="E183" s="1" t="str">
        <f ca="1">IF(MID($B183,E$1,1)="","",LOOKUP(MID($B183,E$1,1),DigitRoots!$B$1:$B$23,DigitRoots!$C$1:$C$24))</f>
        <v>hex</v>
      </c>
      <c r="F183" s="1" t="str">
        <f ca="1">IF(MID($B183,F$1,1)="","",LOOKUP(MID($B183,F$1,1),DigitRoots!$B$1:$B$23,DigitRoots!$C$1:$C$24))</f>
        <v>pent</v>
      </c>
    </row>
    <row r="184" spans="1:6">
      <c r="A184">
        <f t="shared" si="10"/>
        <v>182</v>
      </c>
      <c r="B184" t="str">
        <f t="shared" ref="B184:B247" si="11">_xlfn.BASE(A184,Radix)</f>
        <v>266</v>
      </c>
      <c r="C184" t="str">
        <f t="shared" ca="1" si="9"/>
        <v>bihexhex</v>
      </c>
      <c r="D184" s="1" t="str">
        <f ca="1">IF(MID($B184,D$1,1)="","",LOOKUP(MID($B184,D$1,1),DigitRoots!$B$1:$B$23,DigitRoots!$C$1:$C$24))</f>
        <v>bi</v>
      </c>
      <c r="E184" s="1" t="str">
        <f ca="1">IF(MID($B184,E$1,1)="","",LOOKUP(MID($B184,E$1,1),DigitRoots!$B$1:$B$23,DigitRoots!$C$1:$C$24))</f>
        <v>hex</v>
      </c>
      <c r="F184" s="1" t="str">
        <f ca="1">IF(MID($B184,F$1,1)="","",LOOKUP(MID($B184,F$1,1),DigitRoots!$B$1:$B$23,DigitRoots!$C$1:$C$24))</f>
        <v>hex</v>
      </c>
    </row>
    <row r="185" spans="1:6">
      <c r="A185">
        <f t="shared" si="10"/>
        <v>183</v>
      </c>
      <c r="B185" t="str">
        <f t="shared" si="11"/>
        <v>267</v>
      </c>
      <c r="C185" t="str">
        <f t="shared" ca="1" si="9"/>
        <v>bihexsept</v>
      </c>
      <c r="D185" s="1" t="str">
        <f ca="1">IF(MID($B185,D$1,1)="","",LOOKUP(MID($B185,D$1,1),DigitRoots!$B$1:$B$23,DigitRoots!$C$1:$C$24))</f>
        <v>bi</v>
      </c>
      <c r="E185" s="1" t="str">
        <f ca="1">IF(MID($B185,E$1,1)="","",LOOKUP(MID($B185,E$1,1),DigitRoots!$B$1:$B$23,DigitRoots!$C$1:$C$24))</f>
        <v>hex</v>
      </c>
      <c r="F185" s="1" t="str">
        <f ca="1">IF(MID($B185,F$1,1)="","",LOOKUP(MID($B185,F$1,1),DigitRoots!$B$1:$B$23,DigitRoots!$C$1:$C$24))</f>
        <v>sept</v>
      </c>
    </row>
    <row r="186" spans="1:6">
      <c r="A186">
        <f t="shared" si="10"/>
        <v>184</v>
      </c>
      <c r="B186" t="str">
        <f t="shared" si="11"/>
        <v>270</v>
      </c>
      <c r="C186" t="str">
        <f t="shared" ca="1" si="9"/>
        <v>biseptnil</v>
      </c>
      <c r="D186" s="1" t="str">
        <f ca="1">IF(MID($B186,D$1,1)="","",LOOKUP(MID($B186,D$1,1),DigitRoots!$B$1:$B$23,DigitRoots!$C$1:$C$24))</f>
        <v>bi</v>
      </c>
      <c r="E186" s="1" t="str">
        <f ca="1">IF(MID($B186,E$1,1)="","",LOOKUP(MID($B186,E$1,1),DigitRoots!$B$1:$B$23,DigitRoots!$C$1:$C$24))</f>
        <v>sept</v>
      </c>
      <c r="F186" s="1" t="str">
        <f ca="1">IF(MID($B186,F$1,1)="","",LOOKUP(MID($B186,F$1,1),DigitRoots!$B$1:$B$23,DigitRoots!$C$1:$C$24))</f>
        <v>nil</v>
      </c>
    </row>
    <row r="187" spans="1:6">
      <c r="A187">
        <f t="shared" si="10"/>
        <v>185</v>
      </c>
      <c r="B187" t="str">
        <f t="shared" si="11"/>
        <v>271</v>
      </c>
      <c r="C187" t="str">
        <f t="shared" ca="1" si="9"/>
        <v>biseptun</v>
      </c>
      <c r="D187" s="1" t="str">
        <f ca="1">IF(MID($B187,D$1,1)="","",LOOKUP(MID($B187,D$1,1),DigitRoots!$B$1:$B$23,DigitRoots!$C$1:$C$24))</f>
        <v>bi</v>
      </c>
      <c r="E187" s="1" t="str">
        <f ca="1">IF(MID($B187,E$1,1)="","",LOOKUP(MID($B187,E$1,1),DigitRoots!$B$1:$B$23,DigitRoots!$C$1:$C$24))</f>
        <v>sept</v>
      </c>
      <c r="F187" s="1" t="str">
        <f ca="1">IF(MID($B187,F$1,1)="","",LOOKUP(MID($B187,F$1,1),DigitRoots!$B$1:$B$23,DigitRoots!$C$1:$C$24))</f>
        <v>un</v>
      </c>
    </row>
    <row r="188" spans="1:6">
      <c r="A188">
        <f t="shared" si="10"/>
        <v>186</v>
      </c>
      <c r="B188" t="str">
        <f t="shared" si="11"/>
        <v>272</v>
      </c>
      <c r="C188" t="str">
        <f t="shared" ca="1" si="9"/>
        <v>biseptbi</v>
      </c>
      <c r="D188" s="1" t="str">
        <f ca="1">IF(MID($B188,D$1,1)="","",LOOKUP(MID($B188,D$1,1),DigitRoots!$B$1:$B$23,DigitRoots!$C$1:$C$24))</f>
        <v>bi</v>
      </c>
      <c r="E188" s="1" t="str">
        <f ca="1">IF(MID($B188,E$1,1)="","",LOOKUP(MID($B188,E$1,1),DigitRoots!$B$1:$B$23,DigitRoots!$C$1:$C$24))</f>
        <v>sept</v>
      </c>
      <c r="F188" s="1" t="str">
        <f ca="1">IF(MID($B188,F$1,1)="","",LOOKUP(MID($B188,F$1,1),DigitRoots!$B$1:$B$23,DigitRoots!$C$1:$C$24))</f>
        <v>bi</v>
      </c>
    </row>
    <row r="189" spans="1:6">
      <c r="A189">
        <f t="shared" si="10"/>
        <v>187</v>
      </c>
      <c r="B189" t="str">
        <f t="shared" si="11"/>
        <v>273</v>
      </c>
      <c r="C189" t="str">
        <f t="shared" ca="1" si="9"/>
        <v>bisepttri</v>
      </c>
      <c r="D189" s="1" t="str">
        <f ca="1">IF(MID($B189,D$1,1)="","",LOOKUP(MID($B189,D$1,1),DigitRoots!$B$1:$B$23,DigitRoots!$C$1:$C$24))</f>
        <v>bi</v>
      </c>
      <c r="E189" s="1" t="str">
        <f ca="1">IF(MID($B189,E$1,1)="","",LOOKUP(MID($B189,E$1,1),DigitRoots!$B$1:$B$23,DigitRoots!$C$1:$C$24))</f>
        <v>sept</v>
      </c>
      <c r="F189" s="1" t="str">
        <f ca="1">IF(MID($B189,F$1,1)="","",LOOKUP(MID($B189,F$1,1),DigitRoots!$B$1:$B$23,DigitRoots!$C$1:$C$24))</f>
        <v>tri</v>
      </c>
    </row>
    <row r="190" spans="1:6">
      <c r="A190">
        <f t="shared" si="10"/>
        <v>188</v>
      </c>
      <c r="B190" t="str">
        <f t="shared" si="11"/>
        <v>274</v>
      </c>
      <c r="C190" t="str">
        <f t="shared" ca="1" si="9"/>
        <v>biseptquad</v>
      </c>
      <c r="D190" s="1" t="str">
        <f ca="1">IF(MID($B190,D$1,1)="","",LOOKUP(MID($B190,D$1,1),DigitRoots!$B$1:$B$23,DigitRoots!$C$1:$C$24))</f>
        <v>bi</v>
      </c>
      <c r="E190" s="1" t="str">
        <f ca="1">IF(MID($B190,E$1,1)="","",LOOKUP(MID($B190,E$1,1),DigitRoots!$B$1:$B$23,DigitRoots!$C$1:$C$24))</f>
        <v>sept</v>
      </c>
      <c r="F190" s="1" t="str">
        <f ca="1">IF(MID($B190,F$1,1)="","",LOOKUP(MID($B190,F$1,1),DigitRoots!$B$1:$B$23,DigitRoots!$C$1:$C$24))</f>
        <v>quad</v>
      </c>
    </row>
    <row r="191" spans="1:6">
      <c r="A191">
        <f t="shared" si="10"/>
        <v>189</v>
      </c>
      <c r="B191" t="str">
        <f t="shared" si="11"/>
        <v>275</v>
      </c>
      <c r="C191" t="str">
        <f t="shared" ca="1" si="9"/>
        <v>biseptpent</v>
      </c>
      <c r="D191" s="1" t="str">
        <f ca="1">IF(MID($B191,D$1,1)="","",LOOKUP(MID($B191,D$1,1),DigitRoots!$B$1:$B$23,DigitRoots!$C$1:$C$24))</f>
        <v>bi</v>
      </c>
      <c r="E191" s="1" t="str">
        <f ca="1">IF(MID($B191,E$1,1)="","",LOOKUP(MID($B191,E$1,1),DigitRoots!$B$1:$B$23,DigitRoots!$C$1:$C$24))</f>
        <v>sept</v>
      </c>
      <c r="F191" s="1" t="str">
        <f ca="1">IF(MID($B191,F$1,1)="","",LOOKUP(MID($B191,F$1,1),DigitRoots!$B$1:$B$23,DigitRoots!$C$1:$C$24))</f>
        <v>pent</v>
      </c>
    </row>
    <row r="192" spans="1:6">
      <c r="A192">
        <f t="shared" si="10"/>
        <v>190</v>
      </c>
      <c r="B192" t="str">
        <f t="shared" si="11"/>
        <v>276</v>
      </c>
      <c r="C192" t="str">
        <f t="shared" ca="1" si="9"/>
        <v>bisepthex</v>
      </c>
      <c r="D192" s="1" t="str">
        <f ca="1">IF(MID($B192,D$1,1)="","",LOOKUP(MID($B192,D$1,1),DigitRoots!$B$1:$B$23,DigitRoots!$C$1:$C$24))</f>
        <v>bi</v>
      </c>
      <c r="E192" s="1" t="str">
        <f ca="1">IF(MID($B192,E$1,1)="","",LOOKUP(MID($B192,E$1,1),DigitRoots!$B$1:$B$23,DigitRoots!$C$1:$C$24))</f>
        <v>sept</v>
      </c>
      <c r="F192" s="1" t="str">
        <f ca="1">IF(MID($B192,F$1,1)="","",LOOKUP(MID($B192,F$1,1),DigitRoots!$B$1:$B$23,DigitRoots!$C$1:$C$24))</f>
        <v>hex</v>
      </c>
    </row>
    <row r="193" spans="1:6">
      <c r="A193">
        <f t="shared" si="10"/>
        <v>191</v>
      </c>
      <c r="B193" t="str">
        <f t="shared" si="11"/>
        <v>277</v>
      </c>
      <c r="C193" t="str">
        <f t="shared" ca="1" si="9"/>
        <v>biseptsept</v>
      </c>
      <c r="D193" s="1" t="str">
        <f ca="1">IF(MID($B193,D$1,1)="","",LOOKUP(MID($B193,D$1,1),DigitRoots!$B$1:$B$23,DigitRoots!$C$1:$C$24))</f>
        <v>bi</v>
      </c>
      <c r="E193" s="1" t="str">
        <f ca="1">IF(MID($B193,E$1,1)="","",LOOKUP(MID($B193,E$1,1),DigitRoots!$B$1:$B$23,DigitRoots!$C$1:$C$24))</f>
        <v>sept</v>
      </c>
      <c r="F193" s="1" t="str">
        <f ca="1">IF(MID($B193,F$1,1)="","",LOOKUP(MID($B193,F$1,1),DigitRoots!$B$1:$B$23,DigitRoots!$C$1:$C$24))</f>
        <v>sept</v>
      </c>
    </row>
    <row r="194" spans="1:6">
      <c r="A194">
        <f t="shared" si="10"/>
        <v>192</v>
      </c>
      <c r="B194" t="str">
        <f t="shared" si="11"/>
        <v>300</v>
      </c>
      <c r="C194" t="str">
        <f t="shared" ca="1" si="9"/>
        <v>trinilnil</v>
      </c>
      <c r="D194" s="1" t="str">
        <f ca="1">IF(MID($B194,D$1,1)="","",LOOKUP(MID($B194,D$1,1),DigitRoots!$B$1:$B$23,DigitRoots!$C$1:$C$24))</f>
        <v>tri</v>
      </c>
      <c r="E194" s="1" t="str">
        <f ca="1">IF(MID($B194,E$1,1)="","",LOOKUP(MID($B194,E$1,1),DigitRoots!$B$1:$B$23,DigitRoots!$C$1:$C$24))</f>
        <v>nil</v>
      </c>
      <c r="F194" s="1" t="str">
        <f ca="1">IF(MID($B194,F$1,1)="","",LOOKUP(MID($B194,F$1,1),DigitRoots!$B$1:$B$23,DigitRoots!$C$1:$C$24))</f>
        <v>nil</v>
      </c>
    </row>
    <row r="195" spans="1:6">
      <c r="A195">
        <f t="shared" si="10"/>
        <v>193</v>
      </c>
      <c r="B195" t="str">
        <f t="shared" si="11"/>
        <v>301</v>
      </c>
      <c r="C195" t="str">
        <f t="shared" ref="C195:C258" ca="1" si="12">_xlfn.CONCAT(D195:F195)</f>
        <v>trinilun</v>
      </c>
      <c r="D195" s="1" t="str">
        <f ca="1">IF(MID($B195,D$1,1)="","",LOOKUP(MID($B195,D$1,1),DigitRoots!$B$1:$B$23,DigitRoots!$C$1:$C$24))</f>
        <v>tri</v>
      </c>
      <c r="E195" s="1" t="str">
        <f ca="1">IF(MID($B195,E$1,1)="","",LOOKUP(MID($B195,E$1,1),DigitRoots!$B$1:$B$23,DigitRoots!$C$1:$C$24))</f>
        <v>nil</v>
      </c>
      <c r="F195" s="1" t="str">
        <f ca="1">IF(MID($B195,F$1,1)="","",LOOKUP(MID($B195,F$1,1),DigitRoots!$B$1:$B$23,DigitRoots!$C$1:$C$24))</f>
        <v>un</v>
      </c>
    </row>
    <row r="196" spans="1:6">
      <c r="A196">
        <f t="shared" ref="A196:A259" si="13">A195+1</f>
        <v>194</v>
      </c>
      <c r="B196" t="str">
        <f t="shared" si="11"/>
        <v>302</v>
      </c>
      <c r="C196" t="str">
        <f t="shared" ca="1" si="12"/>
        <v>trinilbi</v>
      </c>
      <c r="D196" s="1" t="str">
        <f ca="1">IF(MID($B196,D$1,1)="","",LOOKUP(MID($B196,D$1,1),DigitRoots!$B$1:$B$23,DigitRoots!$C$1:$C$24))</f>
        <v>tri</v>
      </c>
      <c r="E196" s="1" t="str">
        <f ca="1">IF(MID($B196,E$1,1)="","",LOOKUP(MID($B196,E$1,1),DigitRoots!$B$1:$B$23,DigitRoots!$C$1:$C$24))</f>
        <v>nil</v>
      </c>
      <c r="F196" s="1" t="str">
        <f ca="1">IF(MID($B196,F$1,1)="","",LOOKUP(MID($B196,F$1,1),DigitRoots!$B$1:$B$23,DigitRoots!$C$1:$C$24))</f>
        <v>bi</v>
      </c>
    </row>
    <row r="197" spans="1:6">
      <c r="A197">
        <f t="shared" si="13"/>
        <v>195</v>
      </c>
      <c r="B197" t="str">
        <f t="shared" si="11"/>
        <v>303</v>
      </c>
      <c r="C197" t="str">
        <f t="shared" ca="1" si="12"/>
        <v>triniltri</v>
      </c>
      <c r="D197" s="1" t="str">
        <f ca="1">IF(MID($B197,D$1,1)="","",LOOKUP(MID($B197,D$1,1),DigitRoots!$B$1:$B$23,DigitRoots!$C$1:$C$24))</f>
        <v>tri</v>
      </c>
      <c r="E197" s="1" t="str">
        <f ca="1">IF(MID($B197,E$1,1)="","",LOOKUP(MID($B197,E$1,1),DigitRoots!$B$1:$B$23,DigitRoots!$C$1:$C$24))</f>
        <v>nil</v>
      </c>
      <c r="F197" s="1" t="str">
        <f ca="1">IF(MID($B197,F$1,1)="","",LOOKUP(MID($B197,F$1,1),DigitRoots!$B$1:$B$23,DigitRoots!$C$1:$C$24))</f>
        <v>tri</v>
      </c>
    </row>
    <row r="198" spans="1:6">
      <c r="A198">
        <f t="shared" si="13"/>
        <v>196</v>
      </c>
      <c r="B198" t="str">
        <f t="shared" si="11"/>
        <v>304</v>
      </c>
      <c r="C198" t="str">
        <f t="shared" ca="1" si="12"/>
        <v>trinilquad</v>
      </c>
      <c r="D198" s="1" t="str">
        <f ca="1">IF(MID($B198,D$1,1)="","",LOOKUP(MID($B198,D$1,1),DigitRoots!$B$1:$B$23,DigitRoots!$C$1:$C$24))</f>
        <v>tri</v>
      </c>
      <c r="E198" s="1" t="str">
        <f ca="1">IF(MID($B198,E$1,1)="","",LOOKUP(MID($B198,E$1,1),DigitRoots!$B$1:$B$23,DigitRoots!$C$1:$C$24))</f>
        <v>nil</v>
      </c>
      <c r="F198" s="1" t="str">
        <f ca="1">IF(MID($B198,F$1,1)="","",LOOKUP(MID($B198,F$1,1),DigitRoots!$B$1:$B$23,DigitRoots!$C$1:$C$24))</f>
        <v>quad</v>
      </c>
    </row>
    <row r="199" spans="1:6">
      <c r="A199">
        <f t="shared" si="13"/>
        <v>197</v>
      </c>
      <c r="B199" t="str">
        <f t="shared" si="11"/>
        <v>305</v>
      </c>
      <c r="C199" t="str">
        <f t="shared" ca="1" si="12"/>
        <v>trinilpent</v>
      </c>
      <c r="D199" s="1" t="str">
        <f ca="1">IF(MID($B199,D$1,1)="","",LOOKUP(MID($B199,D$1,1),DigitRoots!$B$1:$B$23,DigitRoots!$C$1:$C$24))</f>
        <v>tri</v>
      </c>
      <c r="E199" s="1" t="str">
        <f ca="1">IF(MID($B199,E$1,1)="","",LOOKUP(MID($B199,E$1,1),DigitRoots!$B$1:$B$23,DigitRoots!$C$1:$C$24))</f>
        <v>nil</v>
      </c>
      <c r="F199" s="1" t="str">
        <f ca="1">IF(MID($B199,F$1,1)="","",LOOKUP(MID($B199,F$1,1),DigitRoots!$B$1:$B$23,DigitRoots!$C$1:$C$24))</f>
        <v>pent</v>
      </c>
    </row>
    <row r="200" spans="1:6">
      <c r="A200">
        <f t="shared" si="13"/>
        <v>198</v>
      </c>
      <c r="B200" t="str">
        <f t="shared" si="11"/>
        <v>306</v>
      </c>
      <c r="C200" t="str">
        <f t="shared" ca="1" si="12"/>
        <v>trinilhex</v>
      </c>
      <c r="D200" s="1" t="str">
        <f ca="1">IF(MID($B200,D$1,1)="","",LOOKUP(MID($B200,D$1,1),DigitRoots!$B$1:$B$23,DigitRoots!$C$1:$C$24))</f>
        <v>tri</v>
      </c>
      <c r="E200" s="1" t="str">
        <f ca="1">IF(MID($B200,E$1,1)="","",LOOKUP(MID($B200,E$1,1),DigitRoots!$B$1:$B$23,DigitRoots!$C$1:$C$24))</f>
        <v>nil</v>
      </c>
      <c r="F200" s="1" t="str">
        <f ca="1">IF(MID($B200,F$1,1)="","",LOOKUP(MID($B200,F$1,1),DigitRoots!$B$1:$B$23,DigitRoots!$C$1:$C$24))</f>
        <v>hex</v>
      </c>
    </row>
    <row r="201" spans="1:6">
      <c r="A201">
        <f t="shared" si="13"/>
        <v>199</v>
      </c>
      <c r="B201" t="str">
        <f t="shared" si="11"/>
        <v>307</v>
      </c>
      <c r="C201" t="str">
        <f t="shared" ca="1" si="12"/>
        <v>trinilsept</v>
      </c>
      <c r="D201" s="1" t="str">
        <f ca="1">IF(MID($B201,D$1,1)="","",LOOKUP(MID($B201,D$1,1),DigitRoots!$B$1:$B$23,DigitRoots!$C$1:$C$24))</f>
        <v>tri</v>
      </c>
      <c r="E201" s="1" t="str">
        <f ca="1">IF(MID($B201,E$1,1)="","",LOOKUP(MID($B201,E$1,1),DigitRoots!$B$1:$B$23,DigitRoots!$C$1:$C$24))</f>
        <v>nil</v>
      </c>
      <c r="F201" s="1" t="str">
        <f ca="1">IF(MID($B201,F$1,1)="","",LOOKUP(MID($B201,F$1,1),DigitRoots!$B$1:$B$23,DigitRoots!$C$1:$C$24))</f>
        <v>sept</v>
      </c>
    </row>
    <row r="202" spans="1:6">
      <c r="A202">
        <f t="shared" si="13"/>
        <v>200</v>
      </c>
      <c r="B202" t="str">
        <f t="shared" si="11"/>
        <v>310</v>
      </c>
      <c r="C202" t="str">
        <f t="shared" ca="1" si="12"/>
        <v>triunnil</v>
      </c>
      <c r="D202" s="1" t="str">
        <f ca="1">IF(MID($B202,D$1,1)="","",LOOKUP(MID($B202,D$1,1),DigitRoots!$B$1:$B$23,DigitRoots!$C$1:$C$24))</f>
        <v>tri</v>
      </c>
      <c r="E202" s="1" t="str">
        <f ca="1">IF(MID($B202,E$1,1)="","",LOOKUP(MID($B202,E$1,1),DigitRoots!$B$1:$B$23,DigitRoots!$C$1:$C$24))</f>
        <v>un</v>
      </c>
      <c r="F202" s="1" t="str">
        <f ca="1">IF(MID($B202,F$1,1)="","",LOOKUP(MID($B202,F$1,1),DigitRoots!$B$1:$B$23,DigitRoots!$C$1:$C$24))</f>
        <v>nil</v>
      </c>
    </row>
    <row r="203" spans="1:6">
      <c r="A203">
        <f t="shared" si="13"/>
        <v>201</v>
      </c>
      <c r="B203" t="str">
        <f t="shared" si="11"/>
        <v>311</v>
      </c>
      <c r="C203" t="str">
        <f t="shared" ca="1" si="12"/>
        <v>triunun</v>
      </c>
      <c r="D203" s="1" t="str">
        <f ca="1">IF(MID($B203,D$1,1)="","",LOOKUP(MID($B203,D$1,1),DigitRoots!$B$1:$B$23,DigitRoots!$C$1:$C$24))</f>
        <v>tri</v>
      </c>
      <c r="E203" s="1" t="str">
        <f ca="1">IF(MID($B203,E$1,1)="","",LOOKUP(MID($B203,E$1,1),DigitRoots!$B$1:$B$23,DigitRoots!$C$1:$C$24))</f>
        <v>un</v>
      </c>
      <c r="F203" s="1" t="str">
        <f ca="1">IF(MID($B203,F$1,1)="","",LOOKUP(MID($B203,F$1,1),DigitRoots!$B$1:$B$23,DigitRoots!$C$1:$C$24))</f>
        <v>un</v>
      </c>
    </row>
    <row r="204" spans="1:6">
      <c r="A204">
        <f t="shared" si="13"/>
        <v>202</v>
      </c>
      <c r="B204" t="str">
        <f t="shared" si="11"/>
        <v>312</v>
      </c>
      <c r="C204" t="str">
        <f t="shared" ca="1" si="12"/>
        <v>triunbi</v>
      </c>
      <c r="D204" s="1" t="str">
        <f ca="1">IF(MID($B204,D$1,1)="","",LOOKUP(MID($B204,D$1,1),DigitRoots!$B$1:$B$23,DigitRoots!$C$1:$C$24))</f>
        <v>tri</v>
      </c>
      <c r="E204" s="1" t="str">
        <f ca="1">IF(MID($B204,E$1,1)="","",LOOKUP(MID($B204,E$1,1),DigitRoots!$B$1:$B$23,DigitRoots!$C$1:$C$24))</f>
        <v>un</v>
      </c>
      <c r="F204" s="1" t="str">
        <f ca="1">IF(MID($B204,F$1,1)="","",LOOKUP(MID($B204,F$1,1),DigitRoots!$B$1:$B$23,DigitRoots!$C$1:$C$24))</f>
        <v>bi</v>
      </c>
    </row>
    <row r="205" spans="1:6">
      <c r="A205">
        <f t="shared" si="13"/>
        <v>203</v>
      </c>
      <c r="B205" t="str">
        <f t="shared" si="11"/>
        <v>313</v>
      </c>
      <c r="C205" t="str">
        <f t="shared" ca="1" si="12"/>
        <v>triuntri</v>
      </c>
      <c r="D205" s="1" t="str">
        <f ca="1">IF(MID($B205,D$1,1)="","",LOOKUP(MID($B205,D$1,1),DigitRoots!$B$1:$B$23,DigitRoots!$C$1:$C$24))</f>
        <v>tri</v>
      </c>
      <c r="E205" s="1" t="str">
        <f ca="1">IF(MID($B205,E$1,1)="","",LOOKUP(MID($B205,E$1,1),DigitRoots!$B$1:$B$23,DigitRoots!$C$1:$C$24))</f>
        <v>un</v>
      </c>
      <c r="F205" s="1" t="str">
        <f ca="1">IF(MID($B205,F$1,1)="","",LOOKUP(MID($B205,F$1,1),DigitRoots!$B$1:$B$23,DigitRoots!$C$1:$C$24))</f>
        <v>tri</v>
      </c>
    </row>
    <row r="206" spans="1:6">
      <c r="A206">
        <f t="shared" si="13"/>
        <v>204</v>
      </c>
      <c r="B206" t="str">
        <f t="shared" si="11"/>
        <v>314</v>
      </c>
      <c r="C206" t="str">
        <f t="shared" ca="1" si="12"/>
        <v>triunquad</v>
      </c>
      <c r="D206" s="1" t="str">
        <f ca="1">IF(MID($B206,D$1,1)="","",LOOKUP(MID($B206,D$1,1),DigitRoots!$B$1:$B$23,DigitRoots!$C$1:$C$24))</f>
        <v>tri</v>
      </c>
      <c r="E206" s="1" t="str">
        <f ca="1">IF(MID($B206,E$1,1)="","",LOOKUP(MID($B206,E$1,1),DigitRoots!$B$1:$B$23,DigitRoots!$C$1:$C$24))</f>
        <v>un</v>
      </c>
      <c r="F206" s="1" t="str">
        <f ca="1">IF(MID($B206,F$1,1)="","",LOOKUP(MID($B206,F$1,1),DigitRoots!$B$1:$B$23,DigitRoots!$C$1:$C$24))</f>
        <v>quad</v>
      </c>
    </row>
    <row r="207" spans="1:6">
      <c r="A207">
        <f t="shared" si="13"/>
        <v>205</v>
      </c>
      <c r="B207" t="str">
        <f t="shared" si="11"/>
        <v>315</v>
      </c>
      <c r="C207" t="str">
        <f t="shared" ca="1" si="12"/>
        <v>triunpent</v>
      </c>
      <c r="D207" s="1" t="str">
        <f ca="1">IF(MID($B207,D$1,1)="","",LOOKUP(MID($B207,D$1,1),DigitRoots!$B$1:$B$23,DigitRoots!$C$1:$C$24))</f>
        <v>tri</v>
      </c>
      <c r="E207" s="1" t="str">
        <f ca="1">IF(MID($B207,E$1,1)="","",LOOKUP(MID($B207,E$1,1),DigitRoots!$B$1:$B$23,DigitRoots!$C$1:$C$24))</f>
        <v>un</v>
      </c>
      <c r="F207" s="1" t="str">
        <f ca="1">IF(MID($B207,F$1,1)="","",LOOKUP(MID($B207,F$1,1),DigitRoots!$B$1:$B$23,DigitRoots!$C$1:$C$24))</f>
        <v>pent</v>
      </c>
    </row>
    <row r="208" spans="1:6">
      <c r="A208">
        <f t="shared" si="13"/>
        <v>206</v>
      </c>
      <c r="B208" t="str">
        <f t="shared" si="11"/>
        <v>316</v>
      </c>
      <c r="C208" t="str">
        <f t="shared" ca="1" si="12"/>
        <v>triunhex</v>
      </c>
      <c r="D208" s="1" t="str">
        <f ca="1">IF(MID($B208,D$1,1)="","",LOOKUP(MID($B208,D$1,1),DigitRoots!$B$1:$B$23,DigitRoots!$C$1:$C$24))</f>
        <v>tri</v>
      </c>
      <c r="E208" s="1" t="str">
        <f ca="1">IF(MID($B208,E$1,1)="","",LOOKUP(MID($B208,E$1,1),DigitRoots!$B$1:$B$23,DigitRoots!$C$1:$C$24))</f>
        <v>un</v>
      </c>
      <c r="F208" s="1" t="str">
        <f ca="1">IF(MID($B208,F$1,1)="","",LOOKUP(MID($B208,F$1,1),DigitRoots!$B$1:$B$23,DigitRoots!$C$1:$C$24))</f>
        <v>hex</v>
      </c>
    </row>
    <row r="209" spans="1:6">
      <c r="A209">
        <f t="shared" si="13"/>
        <v>207</v>
      </c>
      <c r="B209" t="str">
        <f t="shared" si="11"/>
        <v>317</v>
      </c>
      <c r="C209" t="str">
        <f t="shared" ca="1" si="12"/>
        <v>triunsept</v>
      </c>
      <c r="D209" s="1" t="str">
        <f ca="1">IF(MID($B209,D$1,1)="","",LOOKUP(MID($B209,D$1,1),DigitRoots!$B$1:$B$23,DigitRoots!$C$1:$C$24))</f>
        <v>tri</v>
      </c>
      <c r="E209" s="1" t="str">
        <f ca="1">IF(MID($B209,E$1,1)="","",LOOKUP(MID($B209,E$1,1),DigitRoots!$B$1:$B$23,DigitRoots!$C$1:$C$24))</f>
        <v>un</v>
      </c>
      <c r="F209" s="1" t="str">
        <f ca="1">IF(MID($B209,F$1,1)="","",LOOKUP(MID($B209,F$1,1),DigitRoots!$B$1:$B$23,DigitRoots!$C$1:$C$24))</f>
        <v>sept</v>
      </c>
    </row>
    <row r="210" spans="1:6">
      <c r="A210">
        <f t="shared" si="13"/>
        <v>208</v>
      </c>
      <c r="B210" t="str">
        <f t="shared" si="11"/>
        <v>320</v>
      </c>
      <c r="C210" t="str">
        <f t="shared" ca="1" si="12"/>
        <v>tribinil</v>
      </c>
      <c r="D210" s="1" t="str">
        <f ca="1">IF(MID($B210,D$1,1)="","",LOOKUP(MID($B210,D$1,1),DigitRoots!$B$1:$B$23,DigitRoots!$C$1:$C$24))</f>
        <v>tri</v>
      </c>
      <c r="E210" s="1" t="str">
        <f ca="1">IF(MID($B210,E$1,1)="","",LOOKUP(MID($B210,E$1,1),DigitRoots!$B$1:$B$23,DigitRoots!$C$1:$C$24))</f>
        <v>bi</v>
      </c>
      <c r="F210" s="1" t="str">
        <f ca="1">IF(MID($B210,F$1,1)="","",LOOKUP(MID($B210,F$1,1),DigitRoots!$B$1:$B$23,DigitRoots!$C$1:$C$24))</f>
        <v>nil</v>
      </c>
    </row>
    <row r="211" spans="1:6">
      <c r="A211">
        <f t="shared" si="13"/>
        <v>209</v>
      </c>
      <c r="B211" t="str">
        <f t="shared" si="11"/>
        <v>321</v>
      </c>
      <c r="C211" t="str">
        <f t="shared" ca="1" si="12"/>
        <v>tribiun</v>
      </c>
      <c r="D211" s="1" t="str">
        <f ca="1">IF(MID($B211,D$1,1)="","",LOOKUP(MID($B211,D$1,1),DigitRoots!$B$1:$B$23,DigitRoots!$C$1:$C$24))</f>
        <v>tri</v>
      </c>
      <c r="E211" s="1" t="str">
        <f ca="1">IF(MID($B211,E$1,1)="","",LOOKUP(MID($B211,E$1,1),DigitRoots!$B$1:$B$23,DigitRoots!$C$1:$C$24))</f>
        <v>bi</v>
      </c>
      <c r="F211" s="1" t="str">
        <f ca="1">IF(MID($B211,F$1,1)="","",LOOKUP(MID($B211,F$1,1),DigitRoots!$B$1:$B$23,DigitRoots!$C$1:$C$24))</f>
        <v>un</v>
      </c>
    </row>
    <row r="212" spans="1:6">
      <c r="A212">
        <f t="shared" si="13"/>
        <v>210</v>
      </c>
      <c r="B212" t="str">
        <f t="shared" si="11"/>
        <v>322</v>
      </c>
      <c r="C212" t="str">
        <f t="shared" ca="1" si="12"/>
        <v>tribibi</v>
      </c>
      <c r="D212" s="1" t="str">
        <f ca="1">IF(MID($B212,D$1,1)="","",LOOKUP(MID($B212,D$1,1),DigitRoots!$B$1:$B$23,DigitRoots!$C$1:$C$24))</f>
        <v>tri</v>
      </c>
      <c r="E212" s="1" t="str">
        <f ca="1">IF(MID($B212,E$1,1)="","",LOOKUP(MID($B212,E$1,1),DigitRoots!$B$1:$B$23,DigitRoots!$C$1:$C$24))</f>
        <v>bi</v>
      </c>
      <c r="F212" s="1" t="str">
        <f ca="1">IF(MID($B212,F$1,1)="","",LOOKUP(MID($B212,F$1,1),DigitRoots!$B$1:$B$23,DigitRoots!$C$1:$C$24))</f>
        <v>bi</v>
      </c>
    </row>
    <row r="213" spans="1:6">
      <c r="A213">
        <f t="shared" si="13"/>
        <v>211</v>
      </c>
      <c r="B213" t="str">
        <f t="shared" si="11"/>
        <v>323</v>
      </c>
      <c r="C213" t="str">
        <f t="shared" ca="1" si="12"/>
        <v>tribitri</v>
      </c>
      <c r="D213" s="1" t="str">
        <f ca="1">IF(MID($B213,D$1,1)="","",LOOKUP(MID($B213,D$1,1),DigitRoots!$B$1:$B$23,DigitRoots!$C$1:$C$24))</f>
        <v>tri</v>
      </c>
      <c r="E213" s="1" t="str">
        <f ca="1">IF(MID($B213,E$1,1)="","",LOOKUP(MID($B213,E$1,1),DigitRoots!$B$1:$B$23,DigitRoots!$C$1:$C$24))</f>
        <v>bi</v>
      </c>
      <c r="F213" s="1" t="str">
        <f ca="1">IF(MID($B213,F$1,1)="","",LOOKUP(MID($B213,F$1,1),DigitRoots!$B$1:$B$23,DigitRoots!$C$1:$C$24))</f>
        <v>tri</v>
      </c>
    </row>
    <row r="214" spans="1:6">
      <c r="A214">
        <f t="shared" si="13"/>
        <v>212</v>
      </c>
      <c r="B214" t="str">
        <f t="shared" si="11"/>
        <v>324</v>
      </c>
      <c r="C214" t="str">
        <f t="shared" ca="1" si="12"/>
        <v>tribiquad</v>
      </c>
      <c r="D214" s="1" t="str">
        <f ca="1">IF(MID($B214,D$1,1)="","",LOOKUP(MID($B214,D$1,1),DigitRoots!$B$1:$B$23,DigitRoots!$C$1:$C$24))</f>
        <v>tri</v>
      </c>
      <c r="E214" s="1" t="str">
        <f ca="1">IF(MID($B214,E$1,1)="","",LOOKUP(MID($B214,E$1,1),DigitRoots!$B$1:$B$23,DigitRoots!$C$1:$C$24))</f>
        <v>bi</v>
      </c>
      <c r="F214" s="1" t="str">
        <f ca="1">IF(MID($B214,F$1,1)="","",LOOKUP(MID($B214,F$1,1),DigitRoots!$B$1:$B$23,DigitRoots!$C$1:$C$24))</f>
        <v>quad</v>
      </c>
    </row>
    <row r="215" spans="1:6">
      <c r="A215">
        <f t="shared" si="13"/>
        <v>213</v>
      </c>
      <c r="B215" t="str">
        <f t="shared" si="11"/>
        <v>325</v>
      </c>
      <c r="C215" t="str">
        <f t="shared" ca="1" si="12"/>
        <v>tribipent</v>
      </c>
      <c r="D215" s="1" t="str">
        <f ca="1">IF(MID($B215,D$1,1)="","",LOOKUP(MID($B215,D$1,1),DigitRoots!$B$1:$B$23,DigitRoots!$C$1:$C$24))</f>
        <v>tri</v>
      </c>
      <c r="E215" s="1" t="str">
        <f ca="1">IF(MID($B215,E$1,1)="","",LOOKUP(MID($B215,E$1,1),DigitRoots!$B$1:$B$23,DigitRoots!$C$1:$C$24))</f>
        <v>bi</v>
      </c>
      <c r="F215" s="1" t="str">
        <f ca="1">IF(MID($B215,F$1,1)="","",LOOKUP(MID($B215,F$1,1),DigitRoots!$B$1:$B$23,DigitRoots!$C$1:$C$24))</f>
        <v>pent</v>
      </c>
    </row>
    <row r="216" spans="1:6">
      <c r="A216">
        <f t="shared" si="13"/>
        <v>214</v>
      </c>
      <c r="B216" t="str">
        <f t="shared" si="11"/>
        <v>326</v>
      </c>
      <c r="C216" t="str">
        <f t="shared" ca="1" si="12"/>
        <v>tribihex</v>
      </c>
      <c r="D216" s="1" t="str">
        <f ca="1">IF(MID($B216,D$1,1)="","",LOOKUP(MID($B216,D$1,1),DigitRoots!$B$1:$B$23,DigitRoots!$C$1:$C$24))</f>
        <v>tri</v>
      </c>
      <c r="E216" s="1" t="str">
        <f ca="1">IF(MID($B216,E$1,1)="","",LOOKUP(MID($B216,E$1,1),DigitRoots!$B$1:$B$23,DigitRoots!$C$1:$C$24))</f>
        <v>bi</v>
      </c>
      <c r="F216" s="1" t="str">
        <f ca="1">IF(MID($B216,F$1,1)="","",LOOKUP(MID($B216,F$1,1),DigitRoots!$B$1:$B$23,DigitRoots!$C$1:$C$24))</f>
        <v>hex</v>
      </c>
    </row>
    <row r="217" spans="1:6">
      <c r="A217">
        <f t="shared" si="13"/>
        <v>215</v>
      </c>
      <c r="B217" t="str">
        <f t="shared" si="11"/>
        <v>327</v>
      </c>
      <c r="C217" t="str">
        <f t="shared" ca="1" si="12"/>
        <v>tribisept</v>
      </c>
      <c r="D217" s="1" t="str">
        <f ca="1">IF(MID($B217,D$1,1)="","",LOOKUP(MID($B217,D$1,1),DigitRoots!$B$1:$B$23,DigitRoots!$C$1:$C$24))</f>
        <v>tri</v>
      </c>
      <c r="E217" s="1" t="str">
        <f ca="1">IF(MID($B217,E$1,1)="","",LOOKUP(MID($B217,E$1,1),DigitRoots!$B$1:$B$23,DigitRoots!$C$1:$C$24))</f>
        <v>bi</v>
      </c>
      <c r="F217" s="1" t="str">
        <f ca="1">IF(MID($B217,F$1,1)="","",LOOKUP(MID($B217,F$1,1),DigitRoots!$B$1:$B$23,DigitRoots!$C$1:$C$24))</f>
        <v>sept</v>
      </c>
    </row>
    <row r="218" spans="1:6">
      <c r="A218">
        <f t="shared" si="13"/>
        <v>216</v>
      </c>
      <c r="B218" t="str">
        <f t="shared" si="11"/>
        <v>330</v>
      </c>
      <c r="C218" t="str">
        <f t="shared" ca="1" si="12"/>
        <v>tritrinil</v>
      </c>
      <c r="D218" s="1" t="str">
        <f ca="1">IF(MID($B218,D$1,1)="","",LOOKUP(MID($B218,D$1,1),DigitRoots!$B$1:$B$23,DigitRoots!$C$1:$C$24))</f>
        <v>tri</v>
      </c>
      <c r="E218" s="1" t="str">
        <f ca="1">IF(MID($B218,E$1,1)="","",LOOKUP(MID($B218,E$1,1),DigitRoots!$B$1:$B$23,DigitRoots!$C$1:$C$24))</f>
        <v>tri</v>
      </c>
      <c r="F218" s="1" t="str">
        <f ca="1">IF(MID($B218,F$1,1)="","",LOOKUP(MID($B218,F$1,1),DigitRoots!$B$1:$B$23,DigitRoots!$C$1:$C$24))</f>
        <v>nil</v>
      </c>
    </row>
    <row r="219" spans="1:6">
      <c r="A219">
        <f t="shared" si="13"/>
        <v>217</v>
      </c>
      <c r="B219" t="str">
        <f t="shared" si="11"/>
        <v>331</v>
      </c>
      <c r="C219" t="str">
        <f t="shared" ca="1" si="12"/>
        <v>tritriun</v>
      </c>
      <c r="D219" s="1" t="str">
        <f ca="1">IF(MID($B219,D$1,1)="","",LOOKUP(MID($B219,D$1,1),DigitRoots!$B$1:$B$23,DigitRoots!$C$1:$C$24))</f>
        <v>tri</v>
      </c>
      <c r="E219" s="1" t="str">
        <f ca="1">IF(MID($B219,E$1,1)="","",LOOKUP(MID($B219,E$1,1),DigitRoots!$B$1:$B$23,DigitRoots!$C$1:$C$24))</f>
        <v>tri</v>
      </c>
      <c r="F219" s="1" t="str">
        <f ca="1">IF(MID($B219,F$1,1)="","",LOOKUP(MID($B219,F$1,1),DigitRoots!$B$1:$B$23,DigitRoots!$C$1:$C$24))</f>
        <v>un</v>
      </c>
    </row>
    <row r="220" spans="1:6">
      <c r="A220">
        <f t="shared" si="13"/>
        <v>218</v>
      </c>
      <c r="B220" t="str">
        <f t="shared" si="11"/>
        <v>332</v>
      </c>
      <c r="C220" t="str">
        <f t="shared" ca="1" si="12"/>
        <v>tritribi</v>
      </c>
      <c r="D220" s="1" t="str">
        <f ca="1">IF(MID($B220,D$1,1)="","",LOOKUP(MID($B220,D$1,1),DigitRoots!$B$1:$B$23,DigitRoots!$C$1:$C$24))</f>
        <v>tri</v>
      </c>
      <c r="E220" s="1" t="str">
        <f ca="1">IF(MID($B220,E$1,1)="","",LOOKUP(MID($B220,E$1,1),DigitRoots!$B$1:$B$23,DigitRoots!$C$1:$C$24))</f>
        <v>tri</v>
      </c>
      <c r="F220" s="1" t="str">
        <f ca="1">IF(MID($B220,F$1,1)="","",LOOKUP(MID($B220,F$1,1),DigitRoots!$B$1:$B$23,DigitRoots!$C$1:$C$24))</f>
        <v>bi</v>
      </c>
    </row>
    <row r="221" spans="1:6">
      <c r="A221">
        <f t="shared" si="13"/>
        <v>219</v>
      </c>
      <c r="B221" t="str">
        <f t="shared" si="11"/>
        <v>333</v>
      </c>
      <c r="C221" t="str">
        <f t="shared" ca="1" si="12"/>
        <v>tritritri</v>
      </c>
      <c r="D221" s="1" t="str">
        <f ca="1">IF(MID($B221,D$1,1)="","",LOOKUP(MID($B221,D$1,1),DigitRoots!$B$1:$B$23,DigitRoots!$C$1:$C$24))</f>
        <v>tri</v>
      </c>
      <c r="E221" s="1" t="str">
        <f ca="1">IF(MID($B221,E$1,1)="","",LOOKUP(MID($B221,E$1,1),DigitRoots!$B$1:$B$23,DigitRoots!$C$1:$C$24))</f>
        <v>tri</v>
      </c>
      <c r="F221" s="1" t="str">
        <f ca="1">IF(MID($B221,F$1,1)="","",LOOKUP(MID($B221,F$1,1),DigitRoots!$B$1:$B$23,DigitRoots!$C$1:$C$24))</f>
        <v>tri</v>
      </c>
    </row>
    <row r="222" spans="1:6">
      <c r="A222">
        <f t="shared" si="13"/>
        <v>220</v>
      </c>
      <c r="B222" t="str">
        <f t="shared" si="11"/>
        <v>334</v>
      </c>
      <c r="C222" t="str">
        <f t="shared" ca="1" si="12"/>
        <v>tritriquad</v>
      </c>
      <c r="D222" s="1" t="str">
        <f ca="1">IF(MID($B222,D$1,1)="","",LOOKUP(MID($B222,D$1,1),DigitRoots!$B$1:$B$23,DigitRoots!$C$1:$C$24))</f>
        <v>tri</v>
      </c>
      <c r="E222" s="1" t="str">
        <f ca="1">IF(MID($B222,E$1,1)="","",LOOKUP(MID($B222,E$1,1),DigitRoots!$B$1:$B$23,DigitRoots!$C$1:$C$24))</f>
        <v>tri</v>
      </c>
      <c r="F222" s="1" t="str">
        <f ca="1">IF(MID($B222,F$1,1)="","",LOOKUP(MID($B222,F$1,1),DigitRoots!$B$1:$B$23,DigitRoots!$C$1:$C$24))</f>
        <v>quad</v>
      </c>
    </row>
    <row r="223" spans="1:6">
      <c r="A223">
        <f t="shared" si="13"/>
        <v>221</v>
      </c>
      <c r="B223" t="str">
        <f t="shared" si="11"/>
        <v>335</v>
      </c>
      <c r="C223" t="str">
        <f t="shared" ca="1" si="12"/>
        <v>tritripent</v>
      </c>
      <c r="D223" s="1" t="str">
        <f ca="1">IF(MID($B223,D$1,1)="","",LOOKUP(MID($B223,D$1,1),DigitRoots!$B$1:$B$23,DigitRoots!$C$1:$C$24))</f>
        <v>tri</v>
      </c>
      <c r="E223" s="1" t="str">
        <f ca="1">IF(MID($B223,E$1,1)="","",LOOKUP(MID($B223,E$1,1),DigitRoots!$B$1:$B$23,DigitRoots!$C$1:$C$24))</f>
        <v>tri</v>
      </c>
      <c r="F223" s="1" t="str">
        <f ca="1">IF(MID($B223,F$1,1)="","",LOOKUP(MID($B223,F$1,1),DigitRoots!$B$1:$B$23,DigitRoots!$C$1:$C$24))</f>
        <v>pent</v>
      </c>
    </row>
    <row r="224" spans="1:6">
      <c r="A224">
        <f t="shared" si="13"/>
        <v>222</v>
      </c>
      <c r="B224" t="str">
        <f t="shared" si="11"/>
        <v>336</v>
      </c>
      <c r="C224" t="str">
        <f t="shared" ca="1" si="12"/>
        <v>tritrihex</v>
      </c>
      <c r="D224" s="1" t="str">
        <f ca="1">IF(MID($B224,D$1,1)="","",LOOKUP(MID($B224,D$1,1),DigitRoots!$B$1:$B$23,DigitRoots!$C$1:$C$24))</f>
        <v>tri</v>
      </c>
      <c r="E224" s="1" t="str">
        <f ca="1">IF(MID($B224,E$1,1)="","",LOOKUP(MID($B224,E$1,1),DigitRoots!$B$1:$B$23,DigitRoots!$C$1:$C$24))</f>
        <v>tri</v>
      </c>
      <c r="F224" s="1" t="str">
        <f ca="1">IF(MID($B224,F$1,1)="","",LOOKUP(MID($B224,F$1,1),DigitRoots!$B$1:$B$23,DigitRoots!$C$1:$C$24))</f>
        <v>hex</v>
      </c>
    </row>
    <row r="225" spans="1:6">
      <c r="A225">
        <f t="shared" si="13"/>
        <v>223</v>
      </c>
      <c r="B225" t="str">
        <f t="shared" si="11"/>
        <v>337</v>
      </c>
      <c r="C225" t="str">
        <f t="shared" ca="1" si="12"/>
        <v>tritrisept</v>
      </c>
      <c r="D225" s="1" t="str">
        <f ca="1">IF(MID($B225,D$1,1)="","",LOOKUP(MID($B225,D$1,1),DigitRoots!$B$1:$B$23,DigitRoots!$C$1:$C$24))</f>
        <v>tri</v>
      </c>
      <c r="E225" s="1" t="str">
        <f ca="1">IF(MID($B225,E$1,1)="","",LOOKUP(MID($B225,E$1,1),DigitRoots!$B$1:$B$23,DigitRoots!$C$1:$C$24))</f>
        <v>tri</v>
      </c>
      <c r="F225" s="1" t="str">
        <f ca="1">IF(MID($B225,F$1,1)="","",LOOKUP(MID($B225,F$1,1),DigitRoots!$B$1:$B$23,DigitRoots!$C$1:$C$24))</f>
        <v>sept</v>
      </c>
    </row>
    <row r="226" spans="1:6">
      <c r="A226">
        <f t="shared" si="13"/>
        <v>224</v>
      </c>
      <c r="B226" t="str">
        <f t="shared" si="11"/>
        <v>340</v>
      </c>
      <c r="C226" t="str">
        <f t="shared" ca="1" si="12"/>
        <v>triquadnil</v>
      </c>
      <c r="D226" s="1" t="str">
        <f ca="1">IF(MID($B226,D$1,1)="","",LOOKUP(MID($B226,D$1,1),DigitRoots!$B$1:$B$23,DigitRoots!$C$1:$C$24))</f>
        <v>tri</v>
      </c>
      <c r="E226" s="1" t="str">
        <f ca="1">IF(MID($B226,E$1,1)="","",LOOKUP(MID($B226,E$1,1),DigitRoots!$B$1:$B$23,DigitRoots!$C$1:$C$24))</f>
        <v>quad</v>
      </c>
      <c r="F226" s="1" t="str">
        <f ca="1">IF(MID($B226,F$1,1)="","",LOOKUP(MID($B226,F$1,1),DigitRoots!$B$1:$B$23,DigitRoots!$C$1:$C$24))</f>
        <v>nil</v>
      </c>
    </row>
    <row r="227" spans="1:6">
      <c r="A227">
        <f t="shared" si="13"/>
        <v>225</v>
      </c>
      <c r="B227" t="str">
        <f t="shared" si="11"/>
        <v>341</v>
      </c>
      <c r="C227" t="str">
        <f t="shared" ca="1" si="12"/>
        <v>triquadun</v>
      </c>
      <c r="D227" s="1" t="str">
        <f ca="1">IF(MID($B227,D$1,1)="","",LOOKUP(MID($B227,D$1,1),DigitRoots!$B$1:$B$23,DigitRoots!$C$1:$C$24))</f>
        <v>tri</v>
      </c>
      <c r="E227" s="1" t="str">
        <f ca="1">IF(MID($B227,E$1,1)="","",LOOKUP(MID($B227,E$1,1),DigitRoots!$B$1:$B$23,DigitRoots!$C$1:$C$24))</f>
        <v>quad</v>
      </c>
      <c r="F227" s="1" t="str">
        <f ca="1">IF(MID($B227,F$1,1)="","",LOOKUP(MID($B227,F$1,1),DigitRoots!$B$1:$B$23,DigitRoots!$C$1:$C$24))</f>
        <v>un</v>
      </c>
    </row>
    <row r="228" spans="1:6">
      <c r="A228">
        <f t="shared" si="13"/>
        <v>226</v>
      </c>
      <c r="B228" t="str">
        <f t="shared" si="11"/>
        <v>342</v>
      </c>
      <c r="C228" t="str">
        <f t="shared" ca="1" si="12"/>
        <v>triquadbi</v>
      </c>
      <c r="D228" s="1" t="str">
        <f ca="1">IF(MID($B228,D$1,1)="","",LOOKUP(MID($B228,D$1,1),DigitRoots!$B$1:$B$23,DigitRoots!$C$1:$C$24))</f>
        <v>tri</v>
      </c>
      <c r="E228" s="1" t="str">
        <f ca="1">IF(MID($B228,E$1,1)="","",LOOKUP(MID($B228,E$1,1),DigitRoots!$B$1:$B$23,DigitRoots!$C$1:$C$24))</f>
        <v>quad</v>
      </c>
      <c r="F228" s="1" t="str">
        <f ca="1">IF(MID($B228,F$1,1)="","",LOOKUP(MID($B228,F$1,1),DigitRoots!$B$1:$B$23,DigitRoots!$C$1:$C$24))</f>
        <v>bi</v>
      </c>
    </row>
    <row r="229" spans="1:6">
      <c r="A229">
        <f t="shared" si="13"/>
        <v>227</v>
      </c>
      <c r="B229" t="str">
        <f t="shared" si="11"/>
        <v>343</v>
      </c>
      <c r="C229" t="str">
        <f t="shared" ca="1" si="12"/>
        <v>triquadtri</v>
      </c>
      <c r="D229" s="1" t="str">
        <f ca="1">IF(MID($B229,D$1,1)="","",LOOKUP(MID($B229,D$1,1),DigitRoots!$B$1:$B$23,DigitRoots!$C$1:$C$24))</f>
        <v>tri</v>
      </c>
      <c r="E229" s="1" t="str">
        <f ca="1">IF(MID($B229,E$1,1)="","",LOOKUP(MID($B229,E$1,1),DigitRoots!$B$1:$B$23,DigitRoots!$C$1:$C$24))</f>
        <v>quad</v>
      </c>
      <c r="F229" s="1" t="str">
        <f ca="1">IF(MID($B229,F$1,1)="","",LOOKUP(MID($B229,F$1,1),DigitRoots!$B$1:$B$23,DigitRoots!$C$1:$C$24))</f>
        <v>tri</v>
      </c>
    </row>
    <row r="230" spans="1:6">
      <c r="A230">
        <f t="shared" si="13"/>
        <v>228</v>
      </c>
      <c r="B230" t="str">
        <f t="shared" si="11"/>
        <v>344</v>
      </c>
      <c r="C230" t="str">
        <f t="shared" ca="1" si="12"/>
        <v>triquadquad</v>
      </c>
      <c r="D230" s="1" t="str">
        <f ca="1">IF(MID($B230,D$1,1)="","",LOOKUP(MID($B230,D$1,1),DigitRoots!$B$1:$B$23,DigitRoots!$C$1:$C$24))</f>
        <v>tri</v>
      </c>
      <c r="E230" s="1" t="str">
        <f ca="1">IF(MID($B230,E$1,1)="","",LOOKUP(MID($B230,E$1,1),DigitRoots!$B$1:$B$23,DigitRoots!$C$1:$C$24))</f>
        <v>quad</v>
      </c>
      <c r="F230" s="1" t="str">
        <f ca="1">IF(MID($B230,F$1,1)="","",LOOKUP(MID($B230,F$1,1),DigitRoots!$B$1:$B$23,DigitRoots!$C$1:$C$24))</f>
        <v>quad</v>
      </c>
    </row>
    <row r="231" spans="1:6">
      <c r="A231">
        <f t="shared" si="13"/>
        <v>229</v>
      </c>
      <c r="B231" t="str">
        <f t="shared" si="11"/>
        <v>345</v>
      </c>
      <c r="C231" t="str">
        <f t="shared" ca="1" si="12"/>
        <v>triquadpent</v>
      </c>
      <c r="D231" s="1" t="str">
        <f ca="1">IF(MID($B231,D$1,1)="","",LOOKUP(MID($B231,D$1,1),DigitRoots!$B$1:$B$23,DigitRoots!$C$1:$C$24))</f>
        <v>tri</v>
      </c>
      <c r="E231" s="1" t="str">
        <f ca="1">IF(MID($B231,E$1,1)="","",LOOKUP(MID($B231,E$1,1),DigitRoots!$B$1:$B$23,DigitRoots!$C$1:$C$24))</f>
        <v>quad</v>
      </c>
      <c r="F231" s="1" t="str">
        <f ca="1">IF(MID($B231,F$1,1)="","",LOOKUP(MID($B231,F$1,1),DigitRoots!$B$1:$B$23,DigitRoots!$C$1:$C$24))</f>
        <v>pent</v>
      </c>
    </row>
    <row r="232" spans="1:6">
      <c r="A232">
        <f t="shared" si="13"/>
        <v>230</v>
      </c>
      <c r="B232" t="str">
        <f t="shared" si="11"/>
        <v>346</v>
      </c>
      <c r="C232" t="str">
        <f t="shared" ca="1" si="12"/>
        <v>triquadhex</v>
      </c>
      <c r="D232" s="1" t="str">
        <f ca="1">IF(MID($B232,D$1,1)="","",LOOKUP(MID($B232,D$1,1),DigitRoots!$B$1:$B$23,DigitRoots!$C$1:$C$24))</f>
        <v>tri</v>
      </c>
      <c r="E232" s="1" t="str">
        <f ca="1">IF(MID($B232,E$1,1)="","",LOOKUP(MID($B232,E$1,1),DigitRoots!$B$1:$B$23,DigitRoots!$C$1:$C$24))</f>
        <v>quad</v>
      </c>
      <c r="F232" s="1" t="str">
        <f ca="1">IF(MID($B232,F$1,1)="","",LOOKUP(MID($B232,F$1,1),DigitRoots!$B$1:$B$23,DigitRoots!$C$1:$C$24))</f>
        <v>hex</v>
      </c>
    </row>
    <row r="233" spans="1:6">
      <c r="A233">
        <f t="shared" si="13"/>
        <v>231</v>
      </c>
      <c r="B233" t="str">
        <f t="shared" si="11"/>
        <v>347</v>
      </c>
      <c r="C233" t="str">
        <f t="shared" ca="1" si="12"/>
        <v>triquadsept</v>
      </c>
      <c r="D233" s="1" t="str">
        <f ca="1">IF(MID($B233,D$1,1)="","",LOOKUP(MID($B233,D$1,1),DigitRoots!$B$1:$B$23,DigitRoots!$C$1:$C$24))</f>
        <v>tri</v>
      </c>
      <c r="E233" s="1" t="str">
        <f ca="1">IF(MID($B233,E$1,1)="","",LOOKUP(MID($B233,E$1,1),DigitRoots!$B$1:$B$23,DigitRoots!$C$1:$C$24))</f>
        <v>quad</v>
      </c>
      <c r="F233" s="1" t="str">
        <f ca="1">IF(MID($B233,F$1,1)="","",LOOKUP(MID($B233,F$1,1),DigitRoots!$B$1:$B$23,DigitRoots!$C$1:$C$24))</f>
        <v>sept</v>
      </c>
    </row>
    <row r="234" spans="1:6">
      <c r="A234">
        <f t="shared" si="13"/>
        <v>232</v>
      </c>
      <c r="B234" t="str">
        <f t="shared" si="11"/>
        <v>350</v>
      </c>
      <c r="C234" t="str">
        <f t="shared" ca="1" si="12"/>
        <v>tripentnil</v>
      </c>
      <c r="D234" s="1" t="str">
        <f ca="1">IF(MID($B234,D$1,1)="","",LOOKUP(MID($B234,D$1,1),DigitRoots!$B$1:$B$23,DigitRoots!$C$1:$C$24))</f>
        <v>tri</v>
      </c>
      <c r="E234" s="1" t="str">
        <f ca="1">IF(MID($B234,E$1,1)="","",LOOKUP(MID($B234,E$1,1),DigitRoots!$B$1:$B$23,DigitRoots!$C$1:$C$24))</f>
        <v>pent</v>
      </c>
      <c r="F234" s="1" t="str">
        <f ca="1">IF(MID($B234,F$1,1)="","",LOOKUP(MID($B234,F$1,1),DigitRoots!$B$1:$B$23,DigitRoots!$C$1:$C$24))</f>
        <v>nil</v>
      </c>
    </row>
    <row r="235" spans="1:6">
      <c r="A235">
        <f t="shared" si="13"/>
        <v>233</v>
      </c>
      <c r="B235" t="str">
        <f t="shared" si="11"/>
        <v>351</v>
      </c>
      <c r="C235" t="str">
        <f t="shared" ca="1" si="12"/>
        <v>tripentun</v>
      </c>
      <c r="D235" s="1" t="str">
        <f ca="1">IF(MID($B235,D$1,1)="","",LOOKUP(MID($B235,D$1,1),DigitRoots!$B$1:$B$23,DigitRoots!$C$1:$C$24))</f>
        <v>tri</v>
      </c>
      <c r="E235" s="1" t="str">
        <f ca="1">IF(MID($B235,E$1,1)="","",LOOKUP(MID($B235,E$1,1),DigitRoots!$B$1:$B$23,DigitRoots!$C$1:$C$24))</f>
        <v>pent</v>
      </c>
      <c r="F235" s="1" t="str">
        <f ca="1">IF(MID($B235,F$1,1)="","",LOOKUP(MID($B235,F$1,1),DigitRoots!$B$1:$B$23,DigitRoots!$C$1:$C$24))</f>
        <v>un</v>
      </c>
    </row>
    <row r="236" spans="1:6">
      <c r="A236">
        <f t="shared" si="13"/>
        <v>234</v>
      </c>
      <c r="B236" t="str">
        <f t="shared" si="11"/>
        <v>352</v>
      </c>
      <c r="C236" t="str">
        <f t="shared" ca="1" si="12"/>
        <v>tripentbi</v>
      </c>
      <c r="D236" s="1" t="str">
        <f ca="1">IF(MID($B236,D$1,1)="","",LOOKUP(MID($B236,D$1,1),DigitRoots!$B$1:$B$23,DigitRoots!$C$1:$C$24))</f>
        <v>tri</v>
      </c>
      <c r="E236" s="1" t="str">
        <f ca="1">IF(MID($B236,E$1,1)="","",LOOKUP(MID($B236,E$1,1),DigitRoots!$B$1:$B$23,DigitRoots!$C$1:$C$24))</f>
        <v>pent</v>
      </c>
      <c r="F236" s="1" t="str">
        <f ca="1">IF(MID($B236,F$1,1)="","",LOOKUP(MID($B236,F$1,1),DigitRoots!$B$1:$B$23,DigitRoots!$C$1:$C$24))</f>
        <v>bi</v>
      </c>
    </row>
    <row r="237" spans="1:6">
      <c r="A237">
        <f t="shared" si="13"/>
        <v>235</v>
      </c>
      <c r="B237" t="str">
        <f t="shared" si="11"/>
        <v>353</v>
      </c>
      <c r="C237" t="str">
        <f t="shared" ca="1" si="12"/>
        <v>tripenttri</v>
      </c>
      <c r="D237" s="1" t="str">
        <f ca="1">IF(MID($B237,D$1,1)="","",LOOKUP(MID($B237,D$1,1),DigitRoots!$B$1:$B$23,DigitRoots!$C$1:$C$24))</f>
        <v>tri</v>
      </c>
      <c r="E237" s="1" t="str">
        <f ca="1">IF(MID($B237,E$1,1)="","",LOOKUP(MID($B237,E$1,1),DigitRoots!$B$1:$B$23,DigitRoots!$C$1:$C$24))</f>
        <v>pent</v>
      </c>
      <c r="F237" s="1" t="str">
        <f ca="1">IF(MID($B237,F$1,1)="","",LOOKUP(MID($B237,F$1,1),DigitRoots!$B$1:$B$23,DigitRoots!$C$1:$C$24))</f>
        <v>tri</v>
      </c>
    </row>
    <row r="238" spans="1:6">
      <c r="A238">
        <f t="shared" si="13"/>
        <v>236</v>
      </c>
      <c r="B238" t="str">
        <f t="shared" si="11"/>
        <v>354</v>
      </c>
      <c r="C238" t="str">
        <f t="shared" ca="1" si="12"/>
        <v>tripentquad</v>
      </c>
      <c r="D238" s="1" t="str">
        <f ca="1">IF(MID($B238,D$1,1)="","",LOOKUP(MID($B238,D$1,1),DigitRoots!$B$1:$B$23,DigitRoots!$C$1:$C$24))</f>
        <v>tri</v>
      </c>
      <c r="E238" s="1" t="str">
        <f ca="1">IF(MID($B238,E$1,1)="","",LOOKUP(MID($B238,E$1,1),DigitRoots!$B$1:$B$23,DigitRoots!$C$1:$C$24))</f>
        <v>pent</v>
      </c>
      <c r="F238" s="1" t="str">
        <f ca="1">IF(MID($B238,F$1,1)="","",LOOKUP(MID($B238,F$1,1),DigitRoots!$B$1:$B$23,DigitRoots!$C$1:$C$24))</f>
        <v>quad</v>
      </c>
    </row>
    <row r="239" spans="1:6">
      <c r="A239">
        <f t="shared" si="13"/>
        <v>237</v>
      </c>
      <c r="B239" t="str">
        <f t="shared" si="11"/>
        <v>355</v>
      </c>
      <c r="C239" t="str">
        <f t="shared" ca="1" si="12"/>
        <v>tripentpent</v>
      </c>
      <c r="D239" s="1" t="str">
        <f ca="1">IF(MID($B239,D$1,1)="","",LOOKUP(MID($B239,D$1,1),DigitRoots!$B$1:$B$23,DigitRoots!$C$1:$C$24))</f>
        <v>tri</v>
      </c>
      <c r="E239" s="1" t="str">
        <f ca="1">IF(MID($B239,E$1,1)="","",LOOKUP(MID($B239,E$1,1),DigitRoots!$B$1:$B$23,DigitRoots!$C$1:$C$24))</f>
        <v>pent</v>
      </c>
      <c r="F239" s="1" t="str">
        <f ca="1">IF(MID($B239,F$1,1)="","",LOOKUP(MID($B239,F$1,1),DigitRoots!$B$1:$B$23,DigitRoots!$C$1:$C$24))</f>
        <v>pent</v>
      </c>
    </row>
    <row r="240" spans="1:6">
      <c r="A240">
        <f t="shared" si="13"/>
        <v>238</v>
      </c>
      <c r="B240" t="str">
        <f t="shared" si="11"/>
        <v>356</v>
      </c>
      <c r="C240" t="str">
        <f t="shared" ca="1" si="12"/>
        <v>tripenthex</v>
      </c>
      <c r="D240" s="1" t="str">
        <f ca="1">IF(MID($B240,D$1,1)="","",LOOKUP(MID($B240,D$1,1),DigitRoots!$B$1:$B$23,DigitRoots!$C$1:$C$24))</f>
        <v>tri</v>
      </c>
      <c r="E240" s="1" t="str">
        <f ca="1">IF(MID($B240,E$1,1)="","",LOOKUP(MID($B240,E$1,1),DigitRoots!$B$1:$B$23,DigitRoots!$C$1:$C$24))</f>
        <v>pent</v>
      </c>
      <c r="F240" s="1" t="str">
        <f ca="1">IF(MID($B240,F$1,1)="","",LOOKUP(MID($B240,F$1,1),DigitRoots!$B$1:$B$23,DigitRoots!$C$1:$C$24))</f>
        <v>hex</v>
      </c>
    </row>
    <row r="241" spans="1:6">
      <c r="A241">
        <f t="shared" si="13"/>
        <v>239</v>
      </c>
      <c r="B241" t="str">
        <f t="shared" si="11"/>
        <v>357</v>
      </c>
      <c r="C241" t="str">
        <f t="shared" ca="1" si="12"/>
        <v>tripentsept</v>
      </c>
      <c r="D241" s="1" t="str">
        <f ca="1">IF(MID($B241,D$1,1)="","",LOOKUP(MID($B241,D$1,1),DigitRoots!$B$1:$B$23,DigitRoots!$C$1:$C$24))</f>
        <v>tri</v>
      </c>
      <c r="E241" s="1" t="str">
        <f ca="1">IF(MID($B241,E$1,1)="","",LOOKUP(MID($B241,E$1,1),DigitRoots!$B$1:$B$23,DigitRoots!$C$1:$C$24))</f>
        <v>pent</v>
      </c>
      <c r="F241" s="1" t="str">
        <f ca="1">IF(MID($B241,F$1,1)="","",LOOKUP(MID($B241,F$1,1),DigitRoots!$B$1:$B$23,DigitRoots!$C$1:$C$24))</f>
        <v>sept</v>
      </c>
    </row>
    <row r="242" spans="1:6">
      <c r="A242">
        <f t="shared" si="13"/>
        <v>240</v>
      </c>
      <c r="B242" t="str">
        <f t="shared" si="11"/>
        <v>360</v>
      </c>
      <c r="C242" t="str">
        <f t="shared" ca="1" si="12"/>
        <v>trihexnil</v>
      </c>
      <c r="D242" s="1" t="str">
        <f ca="1">IF(MID($B242,D$1,1)="","",LOOKUP(MID($B242,D$1,1),DigitRoots!$B$1:$B$23,DigitRoots!$C$1:$C$24))</f>
        <v>tri</v>
      </c>
      <c r="E242" s="1" t="str">
        <f ca="1">IF(MID($B242,E$1,1)="","",LOOKUP(MID($B242,E$1,1),DigitRoots!$B$1:$B$23,DigitRoots!$C$1:$C$24))</f>
        <v>hex</v>
      </c>
      <c r="F242" s="1" t="str">
        <f ca="1">IF(MID($B242,F$1,1)="","",LOOKUP(MID($B242,F$1,1),DigitRoots!$B$1:$B$23,DigitRoots!$C$1:$C$24))</f>
        <v>nil</v>
      </c>
    </row>
    <row r="243" spans="1:6">
      <c r="A243">
        <f t="shared" si="13"/>
        <v>241</v>
      </c>
      <c r="B243" t="str">
        <f t="shared" si="11"/>
        <v>361</v>
      </c>
      <c r="C243" t="str">
        <f t="shared" ca="1" si="12"/>
        <v>trihexun</v>
      </c>
      <c r="D243" s="1" t="str">
        <f ca="1">IF(MID($B243,D$1,1)="","",LOOKUP(MID($B243,D$1,1),DigitRoots!$B$1:$B$23,DigitRoots!$C$1:$C$24))</f>
        <v>tri</v>
      </c>
      <c r="E243" s="1" t="str">
        <f ca="1">IF(MID($B243,E$1,1)="","",LOOKUP(MID($B243,E$1,1),DigitRoots!$B$1:$B$23,DigitRoots!$C$1:$C$24))</f>
        <v>hex</v>
      </c>
      <c r="F243" s="1" t="str">
        <f ca="1">IF(MID($B243,F$1,1)="","",LOOKUP(MID($B243,F$1,1),DigitRoots!$B$1:$B$23,DigitRoots!$C$1:$C$24))</f>
        <v>un</v>
      </c>
    </row>
    <row r="244" spans="1:6">
      <c r="A244">
        <f t="shared" si="13"/>
        <v>242</v>
      </c>
      <c r="B244" t="str">
        <f t="shared" si="11"/>
        <v>362</v>
      </c>
      <c r="C244" t="str">
        <f t="shared" ca="1" si="12"/>
        <v>trihexbi</v>
      </c>
      <c r="D244" s="1" t="str">
        <f ca="1">IF(MID($B244,D$1,1)="","",LOOKUP(MID($B244,D$1,1),DigitRoots!$B$1:$B$23,DigitRoots!$C$1:$C$24))</f>
        <v>tri</v>
      </c>
      <c r="E244" s="1" t="str">
        <f ca="1">IF(MID($B244,E$1,1)="","",LOOKUP(MID($B244,E$1,1),DigitRoots!$B$1:$B$23,DigitRoots!$C$1:$C$24))</f>
        <v>hex</v>
      </c>
      <c r="F244" s="1" t="str">
        <f ca="1">IF(MID($B244,F$1,1)="","",LOOKUP(MID($B244,F$1,1),DigitRoots!$B$1:$B$23,DigitRoots!$C$1:$C$24))</f>
        <v>bi</v>
      </c>
    </row>
    <row r="245" spans="1:6">
      <c r="A245">
        <f t="shared" si="13"/>
        <v>243</v>
      </c>
      <c r="B245" t="str">
        <f t="shared" si="11"/>
        <v>363</v>
      </c>
      <c r="C245" t="str">
        <f t="shared" ca="1" si="12"/>
        <v>trihextri</v>
      </c>
      <c r="D245" s="1" t="str">
        <f ca="1">IF(MID($B245,D$1,1)="","",LOOKUP(MID($B245,D$1,1),DigitRoots!$B$1:$B$23,DigitRoots!$C$1:$C$24))</f>
        <v>tri</v>
      </c>
      <c r="E245" s="1" t="str">
        <f ca="1">IF(MID($B245,E$1,1)="","",LOOKUP(MID($B245,E$1,1),DigitRoots!$B$1:$B$23,DigitRoots!$C$1:$C$24))</f>
        <v>hex</v>
      </c>
      <c r="F245" s="1" t="str">
        <f ca="1">IF(MID($B245,F$1,1)="","",LOOKUP(MID($B245,F$1,1),DigitRoots!$B$1:$B$23,DigitRoots!$C$1:$C$24))</f>
        <v>tri</v>
      </c>
    </row>
    <row r="246" spans="1:6">
      <c r="A246">
        <f t="shared" si="13"/>
        <v>244</v>
      </c>
      <c r="B246" t="str">
        <f t="shared" si="11"/>
        <v>364</v>
      </c>
      <c r="C246" t="str">
        <f t="shared" ca="1" si="12"/>
        <v>trihexquad</v>
      </c>
      <c r="D246" s="1" t="str">
        <f ca="1">IF(MID($B246,D$1,1)="","",LOOKUP(MID($B246,D$1,1),DigitRoots!$B$1:$B$23,DigitRoots!$C$1:$C$24))</f>
        <v>tri</v>
      </c>
      <c r="E246" s="1" t="str">
        <f ca="1">IF(MID($B246,E$1,1)="","",LOOKUP(MID($B246,E$1,1),DigitRoots!$B$1:$B$23,DigitRoots!$C$1:$C$24))</f>
        <v>hex</v>
      </c>
      <c r="F246" s="1" t="str">
        <f ca="1">IF(MID($B246,F$1,1)="","",LOOKUP(MID($B246,F$1,1),DigitRoots!$B$1:$B$23,DigitRoots!$C$1:$C$24))</f>
        <v>quad</v>
      </c>
    </row>
    <row r="247" spans="1:6">
      <c r="A247">
        <f t="shared" si="13"/>
        <v>245</v>
      </c>
      <c r="B247" t="str">
        <f t="shared" si="11"/>
        <v>365</v>
      </c>
      <c r="C247" t="str">
        <f t="shared" ca="1" si="12"/>
        <v>trihexpent</v>
      </c>
      <c r="D247" s="1" t="str">
        <f ca="1">IF(MID($B247,D$1,1)="","",LOOKUP(MID($B247,D$1,1),DigitRoots!$B$1:$B$23,DigitRoots!$C$1:$C$24))</f>
        <v>tri</v>
      </c>
      <c r="E247" s="1" t="str">
        <f ca="1">IF(MID($B247,E$1,1)="","",LOOKUP(MID($B247,E$1,1),DigitRoots!$B$1:$B$23,DigitRoots!$C$1:$C$24))</f>
        <v>hex</v>
      </c>
      <c r="F247" s="1" t="str">
        <f ca="1">IF(MID($B247,F$1,1)="","",LOOKUP(MID($B247,F$1,1),DigitRoots!$B$1:$B$23,DigitRoots!$C$1:$C$24))</f>
        <v>pent</v>
      </c>
    </row>
    <row r="248" spans="1:6">
      <c r="A248">
        <f t="shared" si="13"/>
        <v>246</v>
      </c>
      <c r="B248" t="str">
        <f t="shared" ref="B248:B311" si="14">_xlfn.BASE(A248,Radix)</f>
        <v>366</v>
      </c>
      <c r="C248" t="str">
        <f t="shared" ca="1" si="12"/>
        <v>trihexhex</v>
      </c>
      <c r="D248" s="1" t="str">
        <f ca="1">IF(MID($B248,D$1,1)="","",LOOKUP(MID($B248,D$1,1),DigitRoots!$B$1:$B$23,DigitRoots!$C$1:$C$24))</f>
        <v>tri</v>
      </c>
      <c r="E248" s="1" t="str">
        <f ca="1">IF(MID($B248,E$1,1)="","",LOOKUP(MID($B248,E$1,1),DigitRoots!$B$1:$B$23,DigitRoots!$C$1:$C$24))</f>
        <v>hex</v>
      </c>
      <c r="F248" s="1" t="str">
        <f ca="1">IF(MID($B248,F$1,1)="","",LOOKUP(MID($B248,F$1,1),DigitRoots!$B$1:$B$23,DigitRoots!$C$1:$C$24))</f>
        <v>hex</v>
      </c>
    </row>
    <row r="249" spans="1:6">
      <c r="A249">
        <f t="shared" si="13"/>
        <v>247</v>
      </c>
      <c r="B249" t="str">
        <f t="shared" si="14"/>
        <v>367</v>
      </c>
      <c r="C249" t="str">
        <f t="shared" ca="1" si="12"/>
        <v>trihexsept</v>
      </c>
      <c r="D249" s="1" t="str">
        <f ca="1">IF(MID($B249,D$1,1)="","",LOOKUP(MID($B249,D$1,1),DigitRoots!$B$1:$B$23,DigitRoots!$C$1:$C$24))</f>
        <v>tri</v>
      </c>
      <c r="E249" s="1" t="str">
        <f ca="1">IF(MID($B249,E$1,1)="","",LOOKUP(MID($B249,E$1,1),DigitRoots!$B$1:$B$23,DigitRoots!$C$1:$C$24))</f>
        <v>hex</v>
      </c>
      <c r="F249" s="1" t="str">
        <f ca="1">IF(MID($B249,F$1,1)="","",LOOKUP(MID($B249,F$1,1),DigitRoots!$B$1:$B$23,DigitRoots!$C$1:$C$24))</f>
        <v>sept</v>
      </c>
    </row>
    <row r="250" spans="1:6">
      <c r="A250">
        <f t="shared" si="13"/>
        <v>248</v>
      </c>
      <c r="B250" t="str">
        <f t="shared" si="14"/>
        <v>370</v>
      </c>
      <c r="C250" t="str">
        <f t="shared" ca="1" si="12"/>
        <v>triseptnil</v>
      </c>
      <c r="D250" s="1" t="str">
        <f ca="1">IF(MID($B250,D$1,1)="","",LOOKUP(MID($B250,D$1,1),DigitRoots!$B$1:$B$23,DigitRoots!$C$1:$C$24))</f>
        <v>tri</v>
      </c>
      <c r="E250" s="1" t="str">
        <f ca="1">IF(MID($B250,E$1,1)="","",LOOKUP(MID($B250,E$1,1),DigitRoots!$B$1:$B$23,DigitRoots!$C$1:$C$24))</f>
        <v>sept</v>
      </c>
      <c r="F250" s="1" t="str">
        <f ca="1">IF(MID($B250,F$1,1)="","",LOOKUP(MID($B250,F$1,1),DigitRoots!$B$1:$B$23,DigitRoots!$C$1:$C$24))</f>
        <v>nil</v>
      </c>
    </row>
    <row r="251" spans="1:6">
      <c r="A251">
        <f t="shared" si="13"/>
        <v>249</v>
      </c>
      <c r="B251" t="str">
        <f t="shared" si="14"/>
        <v>371</v>
      </c>
      <c r="C251" t="str">
        <f t="shared" ca="1" si="12"/>
        <v>triseptun</v>
      </c>
      <c r="D251" s="1" t="str">
        <f ca="1">IF(MID($B251,D$1,1)="","",LOOKUP(MID($B251,D$1,1),DigitRoots!$B$1:$B$23,DigitRoots!$C$1:$C$24))</f>
        <v>tri</v>
      </c>
      <c r="E251" s="1" t="str">
        <f ca="1">IF(MID($B251,E$1,1)="","",LOOKUP(MID($B251,E$1,1),DigitRoots!$B$1:$B$23,DigitRoots!$C$1:$C$24))</f>
        <v>sept</v>
      </c>
      <c r="F251" s="1" t="str">
        <f ca="1">IF(MID($B251,F$1,1)="","",LOOKUP(MID($B251,F$1,1),DigitRoots!$B$1:$B$23,DigitRoots!$C$1:$C$24))</f>
        <v>un</v>
      </c>
    </row>
    <row r="252" spans="1:6">
      <c r="A252">
        <f t="shared" si="13"/>
        <v>250</v>
      </c>
      <c r="B252" t="str">
        <f t="shared" si="14"/>
        <v>372</v>
      </c>
      <c r="C252" t="str">
        <f t="shared" ca="1" si="12"/>
        <v>triseptbi</v>
      </c>
      <c r="D252" s="1" t="str">
        <f ca="1">IF(MID($B252,D$1,1)="","",LOOKUP(MID($B252,D$1,1),DigitRoots!$B$1:$B$23,DigitRoots!$C$1:$C$24))</f>
        <v>tri</v>
      </c>
      <c r="E252" s="1" t="str">
        <f ca="1">IF(MID($B252,E$1,1)="","",LOOKUP(MID($B252,E$1,1),DigitRoots!$B$1:$B$23,DigitRoots!$C$1:$C$24))</f>
        <v>sept</v>
      </c>
      <c r="F252" s="1" t="str">
        <f ca="1">IF(MID($B252,F$1,1)="","",LOOKUP(MID($B252,F$1,1),DigitRoots!$B$1:$B$23,DigitRoots!$C$1:$C$24))</f>
        <v>bi</v>
      </c>
    </row>
    <row r="253" spans="1:6">
      <c r="A253">
        <f t="shared" si="13"/>
        <v>251</v>
      </c>
      <c r="B253" t="str">
        <f t="shared" si="14"/>
        <v>373</v>
      </c>
      <c r="C253" t="str">
        <f t="shared" ca="1" si="12"/>
        <v>trisepttri</v>
      </c>
      <c r="D253" s="1" t="str">
        <f ca="1">IF(MID($B253,D$1,1)="","",LOOKUP(MID($B253,D$1,1),DigitRoots!$B$1:$B$23,DigitRoots!$C$1:$C$24))</f>
        <v>tri</v>
      </c>
      <c r="E253" s="1" t="str">
        <f ca="1">IF(MID($B253,E$1,1)="","",LOOKUP(MID($B253,E$1,1),DigitRoots!$B$1:$B$23,DigitRoots!$C$1:$C$24))</f>
        <v>sept</v>
      </c>
      <c r="F253" s="1" t="str">
        <f ca="1">IF(MID($B253,F$1,1)="","",LOOKUP(MID($B253,F$1,1),DigitRoots!$B$1:$B$23,DigitRoots!$C$1:$C$24))</f>
        <v>tri</v>
      </c>
    </row>
    <row r="254" spans="1:6">
      <c r="A254">
        <f t="shared" si="13"/>
        <v>252</v>
      </c>
      <c r="B254" t="str">
        <f t="shared" si="14"/>
        <v>374</v>
      </c>
      <c r="C254" t="str">
        <f t="shared" ca="1" si="12"/>
        <v>triseptquad</v>
      </c>
      <c r="D254" s="1" t="str">
        <f ca="1">IF(MID($B254,D$1,1)="","",LOOKUP(MID($B254,D$1,1),DigitRoots!$B$1:$B$23,DigitRoots!$C$1:$C$24))</f>
        <v>tri</v>
      </c>
      <c r="E254" s="1" t="str">
        <f ca="1">IF(MID($B254,E$1,1)="","",LOOKUP(MID($B254,E$1,1),DigitRoots!$B$1:$B$23,DigitRoots!$C$1:$C$24))</f>
        <v>sept</v>
      </c>
      <c r="F254" s="1" t="str">
        <f ca="1">IF(MID($B254,F$1,1)="","",LOOKUP(MID($B254,F$1,1),DigitRoots!$B$1:$B$23,DigitRoots!$C$1:$C$24))</f>
        <v>quad</v>
      </c>
    </row>
    <row r="255" spans="1:6">
      <c r="A255">
        <f t="shared" si="13"/>
        <v>253</v>
      </c>
      <c r="B255" t="str">
        <f t="shared" si="14"/>
        <v>375</v>
      </c>
      <c r="C255" t="str">
        <f t="shared" ca="1" si="12"/>
        <v>triseptpent</v>
      </c>
      <c r="D255" s="1" t="str">
        <f ca="1">IF(MID($B255,D$1,1)="","",LOOKUP(MID($B255,D$1,1),DigitRoots!$B$1:$B$23,DigitRoots!$C$1:$C$24))</f>
        <v>tri</v>
      </c>
      <c r="E255" s="1" t="str">
        <f ca="1">IF(MID($B255,E$1,1)="","",LOOKUP(MID($B255,E$1,1),DigitRoots!$B$1:$B$23,DigitRoots!$C$1:$C$24))</f>
        <v>sept</v>
      </c>
      <c r="F255" s="1" t="str">
        <f ca="1">IF(MID($B255,F$1,1)="","",LOOKUP(MID($B255,F$1,1),DigitRoots!$B$1:$B$23,DigitRoots!$C$1:$C$24))</f>
        <v>pent</v>
      </c>
    </row>
    <row r="256" spans="1:6">
      <c r="A256">
        <f t="shared" si="13"/>
        <v>254</v>
      </c>
      <c r="B256" t="str">
        <f t="shared" si="14"/>
        <v>376</v>
      </c>
      <c r="C256" t="str">
        <f t="shared" ca="1" si="12"/>
        <v>trisepthex</v>
      </c>
      <c r="D256" s="1" t="str">
        <f ca="1">IF(MID($B256,D$1,1)="","",LOOKUP(MID($B256,D$1,1),DigitRoots!$B$1:$B$23,DigitRoots!$C$1:$C$24))</f>
        <v>tri</v>
      </c>
      <c r="E256" s="1" t="str">
        <f ca="1">IF(MID($B256,E$1,1)="","",LOOKUP(MID($B256,E$1,1),DigitRoots!$B$1:$B$23,DigitRoots!$C$1:$C$24))</f>
        <v>sept</v>
      </c>
      <c r="F256" s="1" t="str">
        <f ca="1">IF(MID($B256,F$1,1)="","",LOOKUP(MID($B256,F$1,1),DigitRoots!$B$1:$B$23,DigitRoots!$C$1:$C$24))</f>
        <v>hex</v>
      </c>
    </row>
    <row r="257" spans="1:6">
      <c r="A257">
        <f t="shared" si="13"/>
        <v>255</v>
      </c>
      <c r="B257" t="str">
        <f t="shared" si="14"/>
        <v>377</v>
      </c>
      <c r="C257" t="str">
        <f t="shared" ca="1" si="12"/>
        <v>triseptsept</v>
      </c>
      <c r="D257" s="1" t="str">
        <f ca="1">IF(MID($B257,D$1,1)="","",LOOKUP(MID($B257,D$1,1),DigitRoots!$B$1:$B$23,DigitRoots!$C$1:$C$24))</f>
        <v>tri</v>
      </c>
      <c r="E257" s="1" t="str">
        <f ca="1">IF(MID($B257,E$1,1)="","",LOOKUP(MID($B257,E$1,1),DigitRoots!$B$1:$B$23,DigitRoots!$C$1:$C$24))</f>
        <v>sept</v>
      </c>
      <c r="F257" s="1" t="str">
        <f ca="1">IF(MID($B257,F$1,1)="","",LOOKUP(MID($B257,F$1,1),DigitRoots!$B$1:$B$23,DigitRoots!$C$1:$C$24))</f>
        <v>sept</v>
      </c>
    </row>
    <row r="258" spans="1:6">
      <c r="A258">
        <f t="shared" si="13"/>
        <v>256</v>
      </c>
      <c r="B258" t="str">
        <f t="shared" si="14"/>
        <v>400</v>
      </c>
      <c r="C258" t="str">
        <f t="shared" ca="1" si="12"/>
        <v>quadnilnil</v>
      </c>
      <c r="D258" s="1" t="str">
        <f ca="1">IF(MID($B258,D$1,1)="","",LOOKUP(MID($B258,D$1,1),DigitRoots!$B$1:$B$23,DigitRoots!$C$1:$C$24))</f>
        <v>quad</v>
      </c>
      <c r="E258" s="1" t="str">
        <f ca="1">IF(MID($B258,E$1,1)="","",LOOKUP(MID($B258,E$1,1),DigitRoots!$B$1:$B$23,DigitRoots!$C$1:$C$24))</f>
        <v>nil</v>
      </c>
      <c r="F258" s="1" t="str">
        <f ca="1">IF(MID($B258,F$1,1)="","",LOOKUP(MID($B258,F$1,1),DigitRoots!$B$1:$B$23,DigitRoots!$C$1:$C$24))</f>
        <v>nil</v>
      </c>
    </row>
    <row r="259" spans="1:6">
      <c r="A259">
        <f t="shared" si="13"/>
        <v>257</v>
      </c>
      <c r="B259" t="str">
        <f t="shared" si="14"/>
        <v>401</v>
      </c>
      <c r="C259" t="str">
        <f t="shared" ref="C259:C322" ca="1" si="15">_xlfn.CONCAT(D259:F259)</f>
        <v>quadnilun</v>
      </c>
      <c r="D259" s="1" t="str">
        <f ca="1">IF(MID($B259,D$1,1)="","",LOOKUP(MID($B259,D$1,1),DigitRoots!$B$1:$B$23,DigitRoots!$C$1:$C$24))</f>
        <v>quad</v>
      </c>
      <c r="E259" s="1" t="str">
        <f ca="1">IF(MID($B259,E$1,1)="","",LOOKUP(MID($B259,E$1,1),DigitRoots!$B$1:$B$23,DigitRoots!$C$1:$C$24))</f>
        <v>nil</v>
      </c>
      <c r="F259" s="1" t="str">
        <f ca="1">IF(MID($B259,F$1,1)="","",LOOKUP(MID($B259,F$1,1),DigitRoots!$B$1:$B$23,DigitRoots!$C$1:$C$24))</f>
        <v>un</v>
      </c>
    </row>
    <row r="260" spans="1:6">
      <c r="A260">
        <f t="shared" ref="A260:A323" si="16">A259+1</f>
        <v>258</v>
      </c>
      <c r="B260" t="str">
        <f t="shared" si="14"/>
        <v>402</v>
      </c>
      <c r="C260" t="str">
        <f t="shared" ca="1" si="15"/>
        <v>quadnilbi</v>
      </c>
      <c r="D260" s="1" t="str">
        <f ca="1">IF(MID($B260,D$1,1)="","",LOOKUP(MID($B260,D$1,1),DigitRoots!$B$1:$B$23,DigitRoots!$C$1:$C$24))</f>
        <v>quad</v>
      </c>
      <c r="E260" s="1" t="str">
        <f ca="1">IF(MID($B260,E$1,1)="","",LOOKUP(MID($B260,E$1,1),DigitRoots!$B$1:$B$23,DigitRoots!$C$1:$C$24))</f>
        <v>nil</v>
      </c>
      <c r="F260" s="1" t="str">
        <f ca="1">IF(MID($B260,F$1,1)="","",LOOKUP(MID($B260,F$1,1),DigitRoots!$B$1:$B$23,DigitRoots!$C$1:$C$24))</f>
        <v>bi</v>
      </c>
    </row>
    <row r="261" spans="1:6">
      <c r="A261">
        <f t="shared" si="16"/>
        <v>259</v>
      </c>
      <c r="B261" t="str">
        <f t="shared" si="14"/>
        <v>403</v>
      </c>
      <c r="C261" t="str">
        <f t="shared" ca="1" si="15"/>
        <v>quadniltri</v>
      </c>
      <c r="D261" s="1" t="str">
        <f ca="1">IF(MID($B261,D$1,1)="","",LOOKUP(MID($B261,D$1,1),DigitRoots!$B$1:$B$23,DigitRoots!$C$1:$C$24))</f>
        <v>quad</v>
      </c>
      <c r="E261" s="1" t="str">
        <f ca="1">IF(MID($B261,E$1,1)="","",LOOKUP(MID($B261,E$1,1),DigitRoots!$B$1:$B$23,DigitRoots!$C$1:$C$24))</f>
        <v>nil</v>
      </c>
      <c r="F261" s="1" t="str">
        <f ca="1">IF(MID($B261,F$1,1)="","",LOOKUP(MID($B261,F$1,1),DigitRoots!$B$1:$B$23,DigitRoots!$C$1:$C$24))</f>
        <v>tri</v>
      </c>
    </row>
    <row r="262" spans="1:6">
      <c r="A262">
        <f t="shared" si="16"/>
        <v>260</v>
      </c>
      <c r="B262" t="str">
        <f t="shared" si="14"/>
        <v>404</v>
      </c>
      <c r="C262" t="str">
        <f t="shared" ca="1" si="15"/>
        <v>quadnilquad</v>
      </c>
      <c r="D262" s="1" t="str">
        <f ca="1">IF(MID($B262,D$1,1)="","",LOOKUP(MID($B262,D$1,1),DigitRoots!$B$1:$B$23,DigitRoots!$C$1:$C$24))</f>
        <v>quad</v>
      </c>
      <c r="E262" s="1" t="str">
        <f ca="1">IF(MID($B262,E$1,1)="","",LOOKUP(MID($B262,E$1,1),DigitRoots!$B$1:$B$23,DigitRoots!$C$1:$C$24))</f>
        <v>nil</v>
      </c>
      <c r="F262" s="1" t="str">
        <f ca="1">IF(MID($B262,F$1,1)="","",LOOKUP(MID($B262,F$1,1),DigitRoots!$B$1:$B$23,DigitRoots!$C$1:$C$24))</f>
        <v>quad</v>
      </c>
    </row>
    <row r="263" spans="1:6">
      <c r="A263">
        <f t="shared" si="16"/>
        <v>261</v>
      </c>
      <c r="B263" t="str">
        <f t="shared" si="14"/>
        <v>405</v>
      </c>
      <c r="C263" t="str">
        <f t="shared" ca="1" si="15"/>
        <v>quadnilpent</v>
      </c>
      <c r="D263" s="1" t="str">
        <f ca="1">IF(MID($B263,D$1,1)="","",LOOKUP(MID($B263,D$1,1),DigitRoots!$B$1:$B$23,DigitRoots!$C$1:$C$24))</f>
        <v>quad</v>
      </c>
      <c r="E263" s="1" t="str">
        <f ca="1">IF(MID($B263,E$1,1)="","",LOOKUP(MID($B263,E$1,1),DigitRoots!$B$1:$B$23,DigitRoots!$C$1:$C$24))</f>
        <v>nil</v>
      </c>
      <c r="F263" s="1" t="str">
        <f ca="1">IF(MID($B263,F$1,1)="","",LOOKUP(MID($B263,F$1,1),DigitRoots!$B$1:$B$23,DigitRoots!$C$1:$C$24))</f>
        <v>pent</v>
      </c>
    </row>
    <row r="264" spans="1:6">
      <c r="A264">
        <f t="shared" si="16"/>
        <v>262</v>
      </c>
      <c r="B264" t="str">
        <f t="shared" si="14"/>
        <v>406</v>
      </c>
      <c r="C264" t="str">
        <f t="shared" ca="1" si="15"/>
        <v>quadnilhex</v>
      </c>
      <c r="D264" s="1" t="str">
        <f ca="1">IF(MID($B264,D$1,1)="","",LOOKUP(MID($B264,D$1,1),DigitRoots!$B$1:$B$23,DigitRoots!$C$1:$C$24))</f>
        <v>quad</v>
      </c>
      <c r="E264" s="1" t="str">
        <f ca="1">IF(MID($B264,E$1,1)="","",LOOKUP(MID($B264,E$1,1),DigitRoots!$B$1:$B$23,DigitRoots!$C$1:$C$24))</f>
        <v>nil</v>
      </c>
      <c r="F264" s="1" t="str">
        <f ca="1">IF(MID($B264,F$1,1)="","",LOOKUP(MID($B264,F$1,1),DigitRoots!$B$1:$B$23,DigitRoots!$C$1:$C$24))</f>
        <v>hex</v>
      </c>
    </row>
    <row r="265" spans="1:6">
      <c r="A265">
        <f t="shared" si="16"/>
        <v>263</v>
      </c>
      <c r="B265" t="str">
        <f t="shared" si="14"/>
        <v>407</v>
      </c>
      <c r="C265" t="str">
        <f t="shared" ca="1" si="15"/>
        <v>quadnilsept</v>
      </c>
      <c r="D265" s="1" t="str">
        <f ca="1">IF(MID($B265,D$1,1)="","",LOOKUP(MID($B265,D$1,1),DigitRoots!$B$1:$B$23,DigitRoots!$C$1:$C$24))</f>
        <v>quad</v>
      </c>
      <c r="E265" s="1" t="str">
        <f ca="1">IF(MID($B265,E$1,1)="","",LOOKUP(MID($B265,E$1,1),DigitRoots!$B$1:$B$23,DigitRoots!$C$1:$C$24))</f>
        <v>nil</v>
      </c>
      <c r="F265" s="1" t="str">
        <f ca="1">IF(MID($B265,F$1,1)="","",LOOKUP(MID($B265,F$1,1),DigitRoots!$B$1:$B$23,DigitRoots!$C$1:$C$24))</f>
        <v>sept</v>
      </c>
    </row>
    <row r="266" spans="1:6">
      <c r="A266">
        <f t="shared" si="16"/>
        <v>264</v>
      </c>
      <c r="B266" t="str">
        <f t="shared" si="14"/>
        <v>410</v>
      </c>
      <c r="C266" t="str">
        <f t="shared" ca="1" si="15"/>
        <v>quadunnil</v>
      </c>
      <c r="D266" s="1" t="str">
        <f ca="1">IF(MID($B266,D$1,1)="","",LOOKUP(MID($B266,D$1,1),DigitRoots!$B$1:$B$23,DigitRoots!$C$1:$C$24))</f>
        <v>quad</v>
      </c>
      <c r="E266" s="1" t="str">
        <f ca="1">IF(MID($B266,E$1,1)="","",LOOKUP(MID($B266,E$1,1),DigitRoots!$B$1:$B$23,DigitRoots!$C$1:$C$24))</f>
        <v>un</v>
      </c>
      <c r="F266" s="1" t="str">
        <f ca="1">IF(MID($B266,F$1,1)="","",LOOKUP(MID($B266,F$1,1),DigitRoots!$B$1:$B$23,DigitRoots!$C$1:$C$24))</f>
        <v>nil</v>
      </c>
    </row>
    <row r="267" spans="1:6">
      <c r="A267">
        <f t="shared" si="16"/>
        <v>265</v>
      </c>
      <c r="B267" t="str">
        <f t="shared" si="14"/>
        <v>411</v>
      </c>
      <c r="C267" t="str">
        <f t="shared" ca="1" si="15"/>
        <v>quadunun</v>
      </c>
      <c r="D267" s="1" t="str">
        <f ca="1">IF(MID($B267,D$1,1)="","",LOOKUP(MID($B267,D$1,1),DigitRoots!$B$1:$B$23,DigitRoots!$C$1:$C$24))</f>
        <v>quad</v>
      </c>
      <c r="E267" s="1" t="str">
        <f ca="1">IF(MID($B267,E$1,1)="","",LOOKUP(MID($B267,E$1,1),DigitRoots!$B$1:$B$23,DigitRoots!$C$1:$C$24))</f>
        <v>un</v>
      </c>
      <c r="F267" s="1" t="str">
        <f ca="1">IF(MID($B267,F$1,1)="","",LOOKUP(MID($B267,F$1,1),DigitRoots!$B$1:$B$23,DigitRoots!$C$1:$C$24))</f>
        <v>un</v>
      </c>
    </row>
    <row r="268" spans="1:6">
      <c r="A268">
        <f t="shared" si="16"/>
        <v>266</v>
      </c>
      <c r="B268" t="str">
        <f t="shared" si="14"/>
        <v>412</v>
      </c>
      <c r="C268" t="str">
        <f t="shared" ca="1" si="15"/>
        <v>quadunbi</v>
      </c>
      <c r="D268" s="1" t="str">
        <f ca="1">IF(MID($B268,D$1,1)="","",LOOKUP(MID($B268,D$1,1),DigitRoots!$B$1:$B$23,DigitRoots!$C$1:$C$24))</f>
        <v>quad</v>
      </c>
      <c r="E268" s="1" t="str">
        <f ca="1">IF(MID($B268,E$1,1)="","",LOOKUP(MID($B268,E$1,1),DigitRoots!$B$1:$B$23,DigitRoots!$C$1:$C$24))</f>
        <v>un</v>
      </c>
      <c r="F268" s="1" t="str">
        <f ca="1">IF(MID($B268,F$1,1)="","",LOOKUP(MID($B268,F$1,1),DigitRoots!$B$1:$B$23,DigitRoots!$C$1:$C$24))</f>
        <v>bi</v>
      </c>
    </row>
    <row r="269" spans="1:6">
      <c r="A269">
        <f t="shared" si="16"/>
        <v>267</v>
      </c>
      <c r="B269" t="str">
        <f t="shared" si="14"/>
        <v>413</v>
      </c>
      <c r="C269" t="str">
        <f t="shared" ca="1" si="15"/>
        <v>quaduntri</v>
      </c>
      <c r="D269" s="1" t="str">
        <f ca="1">IF(MID($B269,D$1,1)="","",LOOKUP(MID($B269,D$1,1),DigitRoots!$B$1:$B$23,DigitRoots!$C$1:$C$24))</f>
        <v>quad</v>
      </c>
      <c r="E269" s="1" t="str">
        <f ca="1">IF(MID($B269,E$1,1)="","",LOOKUP(MID($B269,E$1,1),DigitRoots!$B$1:$B$23,DigitRoots!$C$1:$C$24))</f>
        <v>un</v>
      </c>
      <c r="F269" s="1" t="str">
        <f ca="1">IF(MID($B269,F$1,1)="","",LOOKUP(MID($B269,F$1,1),DigitRoots!$B$1:$B$23,DigitRoots!$C$1:$C$24))</f>
        <v>tri</v>
      </c>
    </row>
    <row r="270" spans="1:6">
      <c r="A270">
        <f t="shared" si="16"/>
        <v>268</v>
      </c>
      <c r="B270" t="str">
        <f t="shared" si="14"/>
        <v>414</v>
      </c>
      <c r="C270" t="str">
        <f t="shared" ca="1" si="15"/>
        <v>quadunquad</v>
      </c>
      <c r="D270" s="1" t="str">
        <f ca="1">IF(MID($B270,D$1,1)="","",LOOKUP(MID($B270,D$1,1),DigitRoots!$B$1:$B$23,DigitRoots!$C$1:$C$24))</f>
        <v>quad</v>
      </c>
      <c r="E270" s="1" t="str">
        <f ca="1">IF(MID($B270,E$1,1)="","",LOOKUP(MID($B270,E$1,1),DigitRoots!$B$1:$B$23,DigitRoots!$C$1:$C$24))</f>
        <v>un</v>
      </c>
      <c r="F270" s="1" t="str">
        <f ca="1">IF(MID($B270,F$1,1)="","",LOOKUP(MID($B270,F$1,1),DigitRoots!$B$1:$B$23,DigitRoots!$C$1:$C$24))</f>
        <v>quad</v>
      </c>
    </row>
    <row r="271" spans="1:6">
      <c r="A271">
        <f t="shared" si="16"/>
        <v>269</v>
      </c>
      <c r="B271" t="str">
        <f t="shared" si="14"/>
        <v>415</v>
      </c>
      <c r="C271" t="str">
        <f t="shared" ca="1" si="15"/>
        <v>quadunpent</v>
      </c>
      <c r="D271" s="1" t="str">
        <f ca="1">IF(MID($B271,D$1,1)="","",LOOKUP(MID($B271,D$1,1),DigitRoots!$B$1:$B$23,DigitRoots!$C$1:$C$24))</f>
        <v>quad</v>
      </c>
      <c r="E271" s="1" t="str">
        <f ca="1">IF(MID($B271,E$1,1)="","",LOOKUP(MID($B271,E$1,1),DigitRoots!$B$1:$B$23,DigitRoots!$C$1:$C$24))</f>
        <v>un</v>
      </c>
      <c r="F271" s="1" t="str">
        <f ca="1">IF(MID($B271,F$1,1)="","",LOOKUP(MID($B271,F$1,1),DigitRoots!$B$1:$B$23,DigitRoots!$C$1:$C$24))</f>
        <v>pent</v>
      </c>
    </row>
    <row r="272" spans="1:6">
      <c r="A272">
        <f t="shared" si="16"/>
        <v>270</v>
      </c>
      <c r="B272" t="str">
        <f t="shared" si="14"/>
        <v>416</v>
      </c>
      <c r="C272" t="str">
        <f t="shared" ca="1" si="15"/>
        <v>quadunhex</v>
      </c>
      <c r="D272" s="1" t="str">
        <f ca="1">IF(MID($B272,D$1,1)="","",LOOKUP(MID($B272,D$1,1),DigitRoots!$B$1:$B$23,DigitRoots!$C$1:$C$24))</f>
        <v>quad</v>
      </c>
      <c r="E272" s="1" t="str">
        <f ca="1">IF(MID($B272,E$1,1)="","",LOOKUP(MID($B272,E$1,1),DigitRoots!$B$1:$B$23,DigitRoots!$C$1:$C$24))</f>
        <v>un</v>
      </c>
      <c r="F272" s="1" t="str">
        <f ca="1">IF(MID($B272,F$1,1)="","",LOOKUP(MID($B272,F$1,1),DigitRoots!$B$1:$B$23,DigitRoots!$C$1:$C$24))</f>
        <v>hex</v>
      </c>
    </row>
    <row r="273" spans="1:6">
      <c r="A273">
        <f t="shared" si="16"/>
        <v>271</v>
      </c>
      <c r="B273" t="str">
        <f t="shared" si="14"/>
        <v>417</v>
      </c>
      <c r="C273" t="str">
        <f t="shared" ca="1" si="15"/>
        <v>quadunsept</v>
      </c>
      <c r="D273" s="1" t="str">
        <f ca="1">IF(MID($B273,D$1,1)="","",LOOKUP(MID($B273,D$1,1),DigitRoots!$B$1:$B$23,DigitRoots!$C$1:$C$24))</f>
        <v>quad</v>
      </c>
      <c r="E273" s="1" t="str">
        <f ca="1">IF(MID($B273,E$1,1)="","",LOOKUP(MID($B273,E$1,1),DigitRoots!$B$1:$B$23,DigitRoots!$C$1:$C$24))</f>
        <v>un</v>
      </c>
      <c r="F273" s="1" t="str">
        <f ca="1">IF(MID($B273,F$1,1)="","",LOOKUP(MID($B273,F$1,1),DigitRoots!$B$1:$B$23,DigitRoots!$C$1:$C$24))</f>
        <v>sept</v>
      </c>
    </row>
    <row r="274" spans="1:6">
      <c r="A274">
        <f t="shared" si="16"/>
        <v>272</v>
      </c>
      <c r="B274" t="str">
        <f t="shared" si="14"/>
        <v>420</v>
      </c>
      <c r="C274" t="str">
        <f t="shared" ca="1" si="15"/>
        <v>quadbinil</v>
      </c>
      <c r="D274" s="1" t="str">
        <f ca="1">IF(MID($B274,D$1,1)="","",LOOKUP(MID($B274,D$1,1),DigitRoots!$B$1:$B$23,DigitRoots!$C$1:$C$24))</f>
        <v>quad</v>
      </c>
      <c r="E274" s="1" t="str">
        <f ca="1">IF(MID($B274,E$1,1)="","",LOOKUP(MID($B274,E$1,1),DigitRoots!$B$1:$B$23,DigitRoots!$C$1:$C$24))</f>
        <v>bi</v>
      </c>
      <c r="F274" s="1" t="str">
        <f ca="1">IF(MID($B274,F$1,1)="","",LOOKUP(MID($B274,F$1,1),DigitRoots!$B$1:$B$23,DigitRoots!$C$1:$C$24))</f>
        <v>nil</v>
      </c>
    </row>
    <row r="275" spans="1:6">
      <c r="A275">
        <f t="shared" si="16"/>
        <v>273</v>
      </c>
      <c r="B275" t="str">
        <f t="shared" si="14"/>
        <v>421</v>
      </c>
      <c r="C275" t="str">
        <f t="shared" ca="1" si="15"/>
        <v>quadbiun</v>
      </c>
      <c r="D275" s="1" t="str">
        <f ca="1">IF(MID($B275,D$1,1)="","",LOOKUP(MID($B275,D$1,1),DigitRoots!$B$1:$B$23,DigitRoots!$C$1:$C$24))</f>
        <v>quad</v>
      </c>
      <c r="E275" s="1" t="str">
        <f ca="1">IF(MID($B275,E$1,1)="","",LOOKUP(MID($B275,E$1,1),DigitRoots!$B$1:$B$23,DigitRoots!$C$1:$C$24))</f>
        <v>bi</v>
      </c>
      <c r="F275" s="1" t="str">
        <f ca="1">IF(MID($B275,F$1,1)="","",LOOKUP(MID($B275,F$1,1),DigitRoots!$B$1:$B$23,DigitRoots!$C$1:$C$24))</f>
        <v>un</v>
      </c>
    </row>
    <row r="276" spans="1:6">
      <c r="A276">
        <f t="shared" si="16"/>
        <v>274</v>
      </c>
      <c r="B276" t="str">
        <f t="shared" si="14"/>
        <v>422</v>
      </c>
      <c r="C276" t="str">
        <f t="shared" ca="1" si="15"/>
        <v>quadbibi</v>
      </c>
      <c r="D276" s="1" t="str">
        <f ca="1">IF(MID($B276,D$1,1)="","",LOOKUP(MID($B276,D$1,1),DigitRoots!$B$1:$B$23,DigitRoots!$C$1:$C$24))</f>
        <v>quad</v>
      </c>
      <c r="E276" s="1" t="str">
        <f ca="1">IF(MID($B276,E$1,1)="","",LOOKUP(MID($B276,E$1,1),DigitRoots!$B$1:$B$23,DigitRoots!$C$1:$C$24))</f>
        <v>bi</v>
      </c>
      <c r="F276" s="1" t="str">
        <f ca="1">IF(MID($B276,F$1,1)="","",LOOKUP(MID($B276,F$1,1),DigitRoots!$B$1:$B$23,DigitRoots!$C$1:$C$24))</f>
        <v>bi</v>
      </c>
    </row>
    <row r="277" spans="1:6">
      <c r="A277">
        <f t="shared" si="16"/>
        <v>275</v>
      </c>
      <c r="B277" t="str">
        <f t="shared" si="14"/>
        <v>423</v>
      </c>
      <c r="C277" t="str">
        <f t="shared" ca="1" si="15"/>
        <v>quadbitri</v>
      </c>
      <c r="D277" s="1" t="str">
        <f ca="1">IF(MID($B277,D$1,1)="","",LOOKUP(MID($B277,D$1,1),DigitRoots!$B$1:$B$23,DigitRoots!$C$1:$C$24))</f>
        <v>quad</v>
      </c>
      <c r="E277" s="1" t="str">
        <f ca="1">IF(MID($B277,E$1,1)="","",LOOKUP(MID($B277,E$1,1),DigitRoots!$B$1:$B$23,DigitRoots!$C$1:$C$24))</f>
        <v>bi</v>
      </c>
      <c r="F277" s="1" t="str">
        <f ca="1">IF(MID($B277,F$1,1)="","",LOOKUP(MID($B277,F$1,1),DigitRoots!$B$1:$B$23,DigitRoots!$C$1:$C$24))</f>
        <v>tri</v>
      </c>
    </row>
    <row r="278" spans="1:6">
      <c r="A278">
        <f t="shared" si="16"/>
        <v>276</v>
      </c>
      <c r="B278" t="str">
        <f t="shared" si="14"/>
        <v>424</v>
      </c>
      <c r="C278" t="str">
        <f t="shared" ca="1" si="15"/>
        <v>quadbiquad</v>
      </c>
      <c r="D278" s="1" t="str">
        <f ca="1">IF(MID($B278,D$1,1)="","",LOOKUP(MID($B278,D$1,1),DigitRoots!$B$1:$B$23,DigitRoots!$C$1:$C$24))</f>
        <v>quad</v>
      </c>
      <c r="E278" s="1" t="str">
        <f ca="1">IF(MID($B278,E$1,1)="","",LOOKUP(MID($B278,E$1,1),DigitRoots!$B$1:$B$23,DigitRoots!$C$1:$C$24))</f>
        <v>bi</v>
      </c>
      <c r="F278" s="1" t="str">
        <f ca="1">IF(MID($B278,F$1,1)="","",LOOKUP(MID($B278,F$1,1),DigitRoots!$B$1:$B$23,DigitRoots!$C$1:$C$24))</f>
        <v>quad</v>
      </c>
    </row>
    <row r="279" spans="1:6">
      <c r="A279">
        <f t="shared" si="16"/>
        <v>277</v>
      </c>
      <c r="B279" t="str">
        <f t="shared" si="14"/>
        <v>425</v>
      </c>
      <c r="C279" t="str">
        <f t="shared" ca="1" si="15"/>
        <v>quadbipent</v>
      </c>
      <c r="D279" s="1" t="str">
        <f ca="1">IF(MID($B279,D$1,1)="","",LOOKUP(MID($B279,D$1,1),DigitRoots!$B$1:$B$23,DigitRoots!$C$1:$C$24))</f>
        <v>quad</v>
      </c>
      <c r="E279" s="1" t="str">
        <f ca="1">IF(MID($B279,E$1,1)="","",LOOKUP(MID($B279,E$1,1),DigitRoots!$B$1:$B$23,DigitRoots!$C$1:$C$24))</f>
        <v>bi</v>
      </c>
      <c r="F279" s="1" t="str">
        <f ca="1">IF(MID($B279,F$1,1)="","",LOOKUP(MID($B279,F$1,1),DigitRoots!$B$1:$B$23,DigitRoots!$C$1:$C$24))</f>
        <v>pent</v>
      </c>
    </row>
    <row r="280" spans="1:6">
      <c r="A280">
        <f t="shared" si="16"/>
        <v>278</v>
      </c>
      <c r="B280" t="str">
        <f t="shared" si="14"/>
        <v>426</v>
      </c>
      <c r="C280" t="str">
        <f t="shared" ca="1" si="15"/>
        <v>quadbihex</v>
      </c>
      <c r="D280" s="1" t="str">
        <f ca="1">IF(MID($B280,D$1,1)="","",LOOKUP(MID($B280,D$1,1),DigitRoots!$B$1:$B$23,DigitRoots!$C$1:$C$24))</f>
        <v>quad</v>
      </c>
      <c r="E280" s="1" t="str">
        <f ca="1">IF(MID($B280,E$1,1)="","",LOOKUP(MID($B280,E$1,1),DigitRoots!$B$1:$B$23,DigitRoots!$C$1:$C$24))</f>
        <v>bi</v>
      </c>
      <c r="F280" s="1" t="str">
        <f ca="1">IF(MID($B280,F$1,1)="","",LOOKUP(MID($B280,F$1,1),DigitRoots!$B$1:$B$23,DigitRoots!$C$1:$C$24))</f>
        <v>hex</v>
      </c>
    </row>
    <row r="281" spans="1:6">
      <c r="A281">
        <f t="shared" si="16"/>
        <v>279</v>
      </c>
      <c r="B281" t="str">
        <f t="shared" si="14"/>
        <v>427</v>
      </c>
      <c r="C281" t="str">
        <f t="shared" ca="1" si="15"/>
        <v>quadbisept</v>
      </c>
      <c r="D281" s="1" t="str">
        <f ca="1">IF(MID($B281,D$1,1)="","",LOOKUP(MID($B281,D$1,1),DigitRoots!$B$1:$B$23,DigitRoots!$C$1:$C$24))</f>
        <v>quad</v>
      </c>
      <c r="E281" s="1" t="str">
        <f ca="1">IF(MID($B281,E$1,1)="","",LOOKUP(MID($B281,E$1,1),DigitRoots!$B$1:$B$23,DigitRoots!$C$1:$C$24))</f>
        <v>bi</v>
      </c>
      <c r="F281" s="1" t="str">
        <f ca="1">IF(MID($B281,F$1,1)="","",LOOKUP(MID($B281,F$1,1),DigitRoots!$B$1:$B$23,DigitRoots!$C$1:$C$24))</f>
        <v>sept</v>
      </c>
    </row>
    <row r="282" spans="1:6">
      <c r="A282">
        <f t="shared" si="16"/>
        <v>280</v>
      </c>
      <c r="B282" t="str">
        <f t="shared" si="14"/>
        <v>430</v>
      </c>
      <c r="C282" t="str">
        <f t="shared" ca="1" si="15"/>
        <v>quadtrinil</v>
      </c>
      <c r="D282" s="1" t="str">
        <f ca="1">IF(MID($B282,D$1,1)="","",LOOKUP(MID($B282,D$1,1),DigitRoots!$B$1:$B$23,DigitRoots!$C$1:$C$24))</f>
        <v>quad</v>
      </c>
      <c r="E282" s="1" t="str">
        <f ca="1">IF(MID($B282,E$1,1)="","",LOOKUP(MID($B282,E$1,1),DigitRoots!$B$1:$B$23,DigitRoots!$C$1:$C$24))</f>
        <v>tri</v>
      </c>
      <c r="F282" s="1" t="str">
        <f ca="1">IF(MID($B282,F$1,1)="","",LOOKUP(MID($B282,F$1,1),DigitRoots!$B$1:$B$23,DigitRoots!$C$1:$C$24))</f>
        <v>nil</v>
      </c>
    </row>
    <row r="283" spans="1:6">
      <c r="A283">
        <f t="shared" si="16"/>
        <v>281</v>
      </c>
      <c r="B283" t="str">
        <f t="shared" si="14"/>
        <v>431</v>
      </c>
      <c r="C283" t="str">
        <f t="shared" ca="1" si="15"/>
        <v>quadtriun</v>
      </c>
      <c r="D283" s="1" t="str">
        <f ca="1">IF(MID($B283,D$1,1)="","",LOOKUP(MID($B283,D$1,1),DigitRoots!$B$1:$B$23,DigitRoots!$C$1:$C$24))</f>
        <v>quad</v>
      </c>
      <c r="E283" s="1" t="str">
        <f ca="1">IF(MID($B283,E$1,1)="","",LOOKUP(MID($B283,E$1,1),DigitRoots!$B$1:$B$23,DigitRoots!$C$1:$C$24))</f>
        <v>tri</v>
      </c>
      <c r="F283" s="1" t="str">
        <f ca="1">IF(MID($B283,F$1,1)="","",LOOKUP(MID($B283,F$1,1),DigitRoots!$B$1:$B$23,DigitRoots!$C$1:$C$24))</f>
        <v>un</v>
      </c>
    </row>
    <row r="284" spans="1:6">
      <c r="A284">
        <f t="shared" si="16"/>
        <v>282</v>
      </c>
      <c r="B284" t="str">
        <f t="shared" si="14"/>
        <v>432</v>
      </c>
      <c r="C284" t="str">
        <f t="shared" ca="1" si="15"/>
        <v>quadtribi</v>
      </c>
      <c r="D284" s="1" t="str">
        <f ca="1">IF(MID($B284,D$1,1)="","",LOOKUP(MID($B284,D$1,1),DigitRoots!$B$1:$B$23,DigitRoots!$C$1:$C$24))</f>
        <v>quad</v>
      </c>
      <c r="E284" s="1" t="str">
        <f ca="1">IF(MID($B284,E$1,1)="","",LOOKUP(MID($B284,E$1,1),DigitRoots!$B$1:$B$23,DigitRoots!$C$1:$C$24))</f>
        <v>tri</v>
      </c>
      <c r="F284" s="1" t="str">
        <f ca="1">IF(MID($B284,F$1,1)="","",LOOKUP(MID($B284,F$1,1),DigitRoots!$B$1:$B$23,DigitRoots!$C$1:$C$24))</f>
        <v>bi</v>
      </c>
    </row>
    <row r="285" spans="1:6">
      <c r="A285">
        <f t="shared" si="16"/>
        <v>283</v>
      </c>
      <c r="B285" t="str">
        <f t="shared" si="14"/>
        <v>433</v>
      </c>
      <c r="C285" t="str">
        <f t="shared" ca="1" si="15"/>
        <v>quadtritri</v>
      </c>
      <c r="D285" s="1" t="str">
        <f ca="1">IF(MID($B285,D$1,1)="","",LOOKUP(MID($B285,D$1,1),DigitRoots!$B$1:$B$23,DigitRoots!$C$1:$C$24))</f>
        <v>quad</v>
      </c>
      <c r="E285" s="1" t="str">
        <f ca="1">IF(MID($B285,E$1,1)="","",LOOKUP(MID($B285,E$1,1),DigitRoots!$B$1:$B$23,DigitRoots!$C$1:$C$24))</f>
        <v>tri</v>
      </c>
      <c r="F285" s="1" t="str">
        <f ca="1">IF(MID($B285,F$1,1)="","",LOOKUP(MID($B285,F$1,1),DigitRoots!$B$1:$B$23,DigitRoots!$C$1:$C$24))</f>
        <v>tri</v>
      </c>
    </row>
    <row r="286" spans="1:6">
      <c r="A286">
        <f t="shared" si="16"/>
        <v>284</v>
      </c>
      <c r="B286" t="str">
        <f t="shared" si="14"/>
        <v>434</v>
      </c>
      <c r="C286" t="str">
        <f t="shared" ca="1" si="15"/>
        <v>quadtriquad</v>
      </c>
      <c r="D286" s="1" t="str">
        <f ca="1">IF(MID($B286,D$1,1)="","",LOOKUP(MID($B286,D$1,1),DigitRoots!$B$1:$B$23,DigitRoots!$C$1:$C$24))</f>
        <v>quad</v>
      </c>
      <c r="E286" s="1" t="str">
        <f ca="1">IF(MID($B286,E$1,1)="","",LOOKUP(MID($B286,E$1,1),DigitRoots!$B$1:$B$23,DigitRoots!$C$1:$C$24))</f>
        <v>tri</v>
      </c>
      <c r="F286" s="1" t="str">
        <f ca="1">IF(MID($B286,F$1,1)="","",LOOKUP(MID($B286,F$1,1),DigitRoots!$B$1:$B$23,DigitRoots!$C$1:$C$24))</f>
        <v>quad</v>
      </c>
    </row>
    <row r="287" spans="1:6">
      <c r="A287">
        <f t="shared" si="16"/>
        <v>285</v>
      </c>
      <c r="B287" t="str">
        <f t="shared" si="14"/>
        <v>435</v>
      </c>
      <c r="C287" t="str">
        <f t="shared" ca="1" si="15"/>
        <v>quadtripent</v>
      </c>
      <c r="D287" s="1" t="str">
        <f ca="1">IF(MID($B287,D$1,1)="","",LOOKUP(MID($B287,D$1,1),DigitRoots!$B$1:$B$23,DigitRoots!$C$1:$C$24))</f>
        <v>quad</v>
      </c>
      <c r="E287" s="1" t="str">
        <f ca="1">IF(MID($B287,E$1,1)="","",LOOKUP(MID($B287,E$1,1),DigitRoots!$B$1:$B$23,DigitRoots!$C$1:$C$24))</f>
        <v>tri</v>
      </c>
      <c r="F287" s="1" t="str">
        <f ca="1">IF(MID($B287,F$1,1)="","",LOOKUP(MID($B287,F$1,1),DigitRoots!$B$1:$B$23,DigitRoots!$C$1:$C$24))</f>
        <v>pent</v>
      </c>
    </row>
    <row r="288" spans="1:6">
      <c r="A288">
        <f t="shared" si="16"/>
        <v>286</v>
      </c>
      <c r="B288" t="str">
        <f t="shared" si="14"/>
        <v>436</v>
      </c>
      <c r="C288" t="str">
        <f t="shared" ca="1" si="15"/>
        <v>quadtrihex</v>
      </c>
      <c r="D288" s="1" t="str">
        <f ca="1">IF(MID($B288,D$1,1)="","",LOOKUP(MID($B288,D$1,1),DigitRoots!$B$1:$B$23,DigitRoots!$C$1:$C$24))</f>
        <v>quad</v>
      </c>
      <c r="E288" s="1" t="str">
        <f ca="1">IF(MID($B288,E$1,1)="","",LOOKUP(MID($B288,E$1,1),DigitRoots!$B$1:$B$23,DigitRoots!$C$1:$C$24))</f>
        <v>tri</v>
      </c>
      <c r="F288" s="1" t="str">
        <f ca="1">IF(MID($B288,F$1,1)="","",LOOKUP(MID($B288,F$1,1),DigitRoots!$B$1:$B$23,DigitRoots!$C$1:$C$24))</f>
        <v>hex</v>
      </c>
    </row>
    <row r="289" spans="1:6">
      <c r="A289">
        <f t="shared" si="16"/>
        <v>287</v>
      </c>
      <c r="B289" t="str">
        <f t="shared" si="14"/>
        <v>437</v>
      </c>
      <c r="C289" t="str">
        <f t="shared" ca="1" si="15"/>
        <v>quadtrisept</v>
      </c>
      <c r="D289" s="1" t="str">
        <f ca="1">IF(MID($B289,D$1,1)="","",LOOKUP(MID($B289,D$1,1),DigitRoots!$B$1:$B$23,DigitRoots!$C$1:$C$24))</f>
        <v>quad</v>
      </c>
      <c r="E289" s="1" t="str">
        <f ca="1">IF(MID($B289,E$1,1)="","",LOOKUP(MID($B289,E$1,1),DigitRoots!$B$1:$B$23,DigitRoots!$C$1:$C$24))</f>
        <v>tri</v>
      </c>
      <c r="F289" s="1" t="str">
        <f ca="1">IF(MID($B289,F$1,1)="","",LOOKUP(MID($B289,F$1,1),DigitRoots!$B$1:$B$23,DigitRoots!$C$1:$C$24))</f>
        <v>sept</v>
      </c>
    </row>
    <row r="290" spans="1:6">
      <c r="A290">
        <f t="shared" si="16"/>
        <v>288</v>
      </c>
      <c r="B290" t="str">
        <f t="shared" si="14"/>
        <v>440</v>
      </c>
      <c r="C290" t="str">
        <f t="shared" ca="1" si="15"/>
        <v>quadquadnil</v>
      </c>
      <c r="D290" s="1" t="str">
        <f ca="1">IF(MID($B290,D$1,1)="","",LOOKUP(MID($B290,D$1,1),DigitRoots!$B$1:$B$23,DigitRoots!$C$1:$C$24))</f>
        <v>quad</v>
      </c>
      <c r="E290" s="1" t="str">
        <f ca="1">IF(MID($B290,E$1,1)="","",LOOKUP(MID($B290,E$1,1),DigitRoots!$B$1:$B$23,DigitRoots!$C$1:$C$24))</f>
        <v>quad</v>
      </c>
      <c r="F290" s="1" t="str">
        <f ca="1">IF(MID($B290,F$1,1)="","",LOOKUP(MID($B290,F$1,1),DigitRoots!$B$1:$B$23,DigitRoots!$C$1:$C$24))</f>
        <v>nil</v>
      </c>
    </row>
    <row r="291" spans="1:6">
      <c r="A291">
        <f t="shared" si="16"/>
        <v>289</v>
      </c>
      <c r="B291" t="str">
        <f t="shared" si="14"/>
        <v>441</v>
      </c>
      <c r="C291" t="str">
        <f t="shared" ca="1" si="15"/>
        <v>quadquadun</v>
      </c>
      <c r="D291" s="1" t="str">
        <f ca="1">IF(MID($B291,D$1,1)="","",LOOKUP(MID($B291,D$1,1),DigitRoots!$B$1:$B$23,DigitRoots!$C$1:$C$24))</f>
        <v>quad</v>
      </c>
      <c r="E291" s="1" t="str">
        <f ca="1">IF(MID($B291,E$1,1)="","",LOOKUP(MID($B291,E$1,1),DigitRoots!$B$1:$B$23,DigitRoots!$C$1:$C$24))</f>
        <v>quad</v>
      </c>
      <c r="F291" s="1" t="str">
        <f ca="1">IF(MID($B291,F$1,1)="","",LOOKUP(MID($B291,F$1,1),DigitRoots!$B$1:$B$23,DigitRoots!$C$1:$C$24))</f>
        <v>un</v>
      </c>
    </row>
    <row r="292" spans="1:6">
      <c r="A292">
        <f t="shared" si="16"/>
        <v>290</v>
      </c>
      <c r="B292" t="str">
        <f t="shared" si="14"/>
        <v>442</v>
      </c>
      <c r="C292" t="str">
        <f t="shared" ca="1" si="15"/>
        <v>quadquadbi</v>
      </c>
      <c r="D292" s="1" t="str">
        <f ca="1">IF(MID($B292,D$1,1)="","",LOOKUP(MID($B292,D$1,1),DigitRoots!$B$1:$B$23,DigitRoots!$C$1:$C$24))</f>
        <v>quad</v>
      </c>
      <c r="E292" s="1" t="str">
        <f ca="1">IF(MID($B292,E$1,1)="","",LOOKUP(MID($B292,E$1,1),DigitRoots!$B$1:$B$23,DigitRoots!$C$1:$C$24))</f>
        <v>quad</v>
      </c>
      <c r="F292" s="1" t="str">
        <f ca="1">IF(MID($B292,F$1,1)="","",LOOKUP(MID($B292,F$1,1),DigitRoots!$B$1:$B$23,DigitRoots!$C$1:$C$24))</f>
        <v>bi</v>
      </c>
    </row>
    <row r="293" spans="1:6">
      <c r="A293">
        <f t="shared" si="16"/>
        <v>291</v>
      </c>
      <c r="B293" t="str">
        <f t="shared" si="14"/>
        <v>443</v>
      </c>
      <c r="C293" t="str">
        <f t="shared" ca="1" si="15"/>
        <v>quadquadtri</v>
      </c>
      <c r="D293" s="1" t="str">
        <f ca="1">IF(MID($B293,D$1,1)="","",LOOKUP(MID($B293,D$1,1),DigitRoots!$B$1:$B$23,DigitRoots!$C$1:$C$24))</f>
        <v>quad</v>
      </c>
      <c r="E293" s="1" t="str">
        <f ca="1">IF(MID($B293,E$1,1)="","",LOOKUP(MID($B293,E$1,1),DigitRoots!$B$1:$B$23,DigitRoots!$C$1:$C$24))</f>
        <v>quad</v>
      </c>
      <c r="F293" s="1" t="str">
        <f ca="1">IF(MID($B293,F$1,1)="","",LOOKUP(MID($B293,F$1,1),DigitRoots!$B$1:$B$23,DigitRoots!$C$1:$C$24))</f>
        <v>tri</v>
      </c>
    </row>
    <row r="294" spans="1:6">
      <c r="A294">
        <f t="shared" si="16"/>
        <v>292</v>
      </c>
      <c r="B294" t="str">
        <f t="shared" si="14"/>
        <v>444</v>
      </c>
      <c r="C294" t="str">
        <f t="shared" ca="1" si="15"/>
        <v>quadquadquad</v>
      </c>
      <c r="D294" s="1" t="str">
        <f ca="1">IF(MID($B294,D$1,1)="","",LOOKUP(MID($B294,D$1,1),DigitRoots!$B$1:$B$23,DigitRoots!$C$1:$C$24))</f>
        <v>quad</v>
      </c>
      <c r="E294" s="1" t="str">
        <f ca="1">IF(MID($B294,E$1,1)="","",LOOKUP(MID($B294,E$1,1),DigitRoots!$B$1:$B$23,DigitRoots!$C$1:$C$24))</f>
        <v>quad</v>
      </c>
      <c r="F294" s="1" t="str">
        <f ca="1">IF(MID($B294,F$1,1)="","",LOOKUP(MID($B294,F$1,1),DigitRoots!$B$1:$B$23,DigitRoots!$C$1:$C$24))</f>
        <v>quad</v>
      </c>
    </row>
    <row r="295" spans="1:6">
      <c r="A295">
        <f t="shared" si="16"/>
        <v>293</v>
      </c>
      <c r="B295" t="str">
        <f t="shared" si="14"/>
        <v>445</v>
      </c>
      <c r="C295" t="str">
        <f t="shared" ca="1" si="15"/>
        <v>quadquadpent</v>
      </c>
      <c r="D295" s="1" t="str">
        <f ca="1">IF(MID($B295,D$1,1)="","",LOOKUP(MID($B295,D$1,1),DigitRoots!$B$1:$B$23,DigitRoots!$C$1:$C$24))</f>
        <v>quad</v>
      </c>
      <c r="E295" s="1" t="str">
        <f ca="1">IF(MID($B295,E$1,1)="","",LOOKUP(MID($B295,E$1,1),DigitRoots!$B$1:$B$23,DigitRoots!$C$1:$C$24))</f>
        <v>quad</v>
      </c>
      <c r="F295" s="1" t="str">
        <f ca="1">IF(MID($B295,F$1,1)="","",LOOKUP(MID($B295,F$1,1),DigitRoots!$B$1:$B$23,DigitRoots!$C$1:$C$24))</f>
        <v>pent</v>
      </c>
    </row>
    <row r="296" spans="1:6">
      <c r="A296">
        <f t="shared" si="16"/>
        <v>294</v>
      </c>
      <c r="B296" t="str">
        <f t="shared" si="14"/>
        <v>446</v>
      </c>
      <c r="C296" t="str">
        <f t="shared" ca="1" si="15"/>
        <v>quadquadhex</v>
      </c>
      <c r="D296" s="1" t="str">
        <f ca="1">IF(MID($B296,D$1,1)="","",LOOKUP(MID($B296,D$1,1),DigitRoots!$B$1:$B$23,DigitRoots!$C$1:$C$24))</f>
        <v>quad</v>
      </c>
      <c r="E296" s="1" t="str">
        <f ca="1">IF(MID($B296,E$1,1)="","",LOOKUP(MID($B296,E$1,1),DigitRoots!$B$1:$B$23,DigitRoots!$C$1:$C$24))</f>
        <v>quad</v>
      </c>
      <c r="F296" s="1" t="str">
        <f ca="1">IF(MID($B296,F$1,1)="","",LOOKUP(MID($B296,F$1,1),DigitRoots!$B$1:$B$23,DigitRoots!$C$1:$C$24))</f>
        <v>hex</v>
      </c>
    </row>
    <row r="297" spans="1:6">
      <c r="A297">
        <f t="shared" si="16"/>
        <v>295</v>
      </c>
      <c r="B297" t="str">
        <f t="shared" si="14"/>
        <v>447</v>
      </c>
      <c r="C297" t="str">
        <f t="shared" ca="1" si="15"/>
        <v>quadquadsept</v>
      </c>
      <c r="D297" s="1" t="str">
        <f ca="1">IF(MID($B297,D$1,1)="","",LOOKUP(MID($B297,D$1,1),DigitRoots!$B$1:$B$23,DigitRoots!$C$1:$C$24))</f>
        <v>quad</v>
      </c>
      <c r="E297" s="1" t="str">
        <f ca="1">IF(MID($B297,E$1,1)="","",LOOKUP(MID($B297,E$1,1),DigitRoots!$B$1:$B$23,DigitRoots!$C$1:$C$24))</f>
        <v>quad</v>
      </c>
      <c r="F297" s="1" t="str">
        <f ca="1">IF(MID($B297,F$1,1)="","",LOOKUP(MID($B297,F$1,1),DigitRoots!$B$1:$B$23,DigitRoots!$C$1:$C$24))</f>
        <v>sept</v>
      </c>
    </row>
    <row r="298" spans="1:6">
      <c r="A298">
        <f t="shared" si="16"/>
        <v>296</v>
      </c>
      <c r="B298" t="str">
        <f t="shared" si="14"/>
        <v>450</v>
      </c>
      <c r="C298" t="str">
        <f t="shared" ca="1" si="15"/>
        <v>quadpentnil</v>
      </c>
      <c r="D298" s="1" t="str">
        <f ca="1">IF(MID($B298,D$1,1)="","",LOOKUP(MID($B298,D$1,1),DigitRoots!$B$1:$B$23,DigitRoots!$C$1:$C$24))</f>
        <v>quad</v>
      </c>
      <c r="E298" s="1" t="str">
        <f ca="1">IF(MID($B298,E$1,1)="","",LOOKUP(MID($B298,E$1,1),DigitRoots!$B$1:$B$23,DigitRoots!$C$1:$C$24))</f>
        <v>pent</v>
      </c>
      <c r="F298" s="1" t="str">
        <f ca="1">IF(MID($B298,F$1,1)="","",LOOKUP(MID($B298,F$1,1),DigitRoots!$B$1:$B$23,DigitRoots!$C$1:$C$24))</f>
        <v>nil</v>
      </c>
    </row>
    <row r="299" spans="1:6">
      <c r="A299">
        <f t="shared" si="16"/>
        <v>297</v>
      </c>
      <c r="B299" t="str">
        <f t="shared" si="14"/>
        <v>451</v>
      </c>
      <c r="C299" t="str">
        <f t="shared" ca="1" si="15"/>
        <v>quadpentun</v>
      </c>
      <c r="D299" s="1" t="str">
        <f ca="1">IF(MID($B299,D$1,1)="","",LOOKUP(MID($B299,D$1,1),DigitRoots!$B$1:$B$23,DigitRoots!$C$1:$C$24))</f>
        <v>quad</v>
      </c>
      <c r="E299" s="1" t="str">
        <f ca="1">IF(MID($B299,E$1,1)="","",LOOKUP(MID($B299,E$1,1),DigitRoots!$B$1:$B$23,DigitRoots!$C$1:$C$24))</f>
        <v>pent</v>
      </c>
      <c r="F299" s="1" t="str">
        <f ca="1">IF(MID($B299,F$1,1)="","",LOOKUP(MID($B299,F$1,1),DigitRoots!$B$1:$B$23,DigitRoots!$C$1:$C$24))</f>
        <v>un</v>
      </c>
    </row>
    <row r="300" spans="1:6">
      <c r="A300">
        <f t="shared" si="16"/>
        <v>298</v>
      </c>
      <c r="B300" t="str">
        <f t="shared" si="14"/>
        <v>452</v>
      </c>
      <c r="C300" t="str">
        <f t="shared" ca="1" si="15"/>
        <v>quadpentbi</v>
      </c>
      <c r="D300" s="1" t="str">
        <f ca="1">IF(MID($B300,D$1,1)="","",LOOKUP(MID($B300,D$1,1),DigitRoots!$B$1:$B$23,DigitRoots!$C$1:$C$24))</f>
        <v>quad</v>
      </c>
      <c r="E300" s="1" t="str">
        <f ca="1">IF(MID($B300,E$1,1)="","",LOOKUP(MID($B300,E$1,1),DigitRoots!$B$1:$B$23,DigitRoots!$C$1:$C$24))</f>
        <v>pent</v>
      </c>
      <c r="F300" s="1" t="str">
        <f ca="1">IF(MID($B300,F$1,1)="","",LOOKUP(MID($B300,F$1,1),DigitRoots!$B$1:$B$23,DigitRoots!$C$1:$C$24))</f>
        <v>bi</v>
      </c>
    </row>
    <row r="301" spans="1:6">
      <c r="A301">
        <f t="shared" si="16"/>
        <v>299</v>
      </c>
      <c r="B301" t="str">
        <f t="shared" si="14"/>
        <v>453</v>
      </c>
      <c r="C301" t="str">
        <f t="shared" ca="1" si="15"/>
        <v>quadpenttri</v>
      </c>
      <c r="D301" s="1" t="str">
        <f ca="1">IF(MID($B301,D$1,1)="","",LOOKUP(MID($B301,D$1,1),DigitRoots!$B$1:$B$23,DigitRoots!$C$1:$C$24))</f>
        <v>quad</v>
      </c>
      <c r="E301" s="1" t="str">
        <f ca="1">IF(MID($B301,E$1,1)="","",LOOKUP(MID($B301,E$1,1),DigitRoots!$B$1:$B$23,DigitRoots!$C$1:$C$24))</f>
        <v>pent</v>
      </c>
      <c r="F301" s="1" t="str">
        <f ca="1">IF(MID($B301,F$1,1)="","",LOOKUP(MID($B301,F$1,1),DigitRoots!$B$1:$B$23,DigitRoots!$C$1:$C$24))</f>
        <v>tri</v>
      </c>
    </row>
    <row r="302" spans="1:6">
      <c r="A302">
        <f t="shared" si="16"/>
        <v>300</v>
      </c>
      <c r="B302" t="str">
        <f t="shared" si="14"/>
        <v>454</v>
      </c>
      <c r="C302" t="str">
        <f t="shared" ca="1" si="15"/>
        <v>quadpentquad</v>
      </c>
      <c r="D302" s="1" t="str">
        <f ca="1">IF(MID($B302,D$1,1)="","",LOOKUP(MID($B302,D$1,1),DigitRoots!$B$1:$B$23,DigitRoots!$C$1:$C$24))</f>
        <v>quad</v>
      </c>
      <c r="E302" s="1" t="str">
        <f ca="1">IF(MID($B302,E$1,1)="","",LOOKUP(MID($B302,E$1,1),DigitRoots!$B$1:$B$23,DigitRoots!$C$1:$C$24))</f>
        <v>pent</v>
      </c>
      <c r="F302" s="1" t="str">
        <f ca="1">IF(MID($B302,F$1,1)="","",LOOKUP(MID($B302,F$1,1),DigitRoots!$B$1:$B$23,DigitRoots!$C$1:$C$24))</f>
        <v>quad</v>
      </c>
    </row>
    <row r="303" spans="1:6">
      <c r="A303">
        <f t="shared" si="16"/>
        <v>301</v>
      </c>
      <c r="B303" t="str">
        <f t="shared" si="14"/>
        <v>455</v>
      </c>
      <c r="C303" t="str">
        <f t="shared" ca="1" si="15"/>
        <v>quadpentpent</v>
      </c>
      <c r="D303" s="1" t="str">
        <f ca="1">IF(MID($B303,D$1,1)="","",LOOKUP(MID($B303,D$1,1),DigitRoots!$B$1:$B$23,DigitRoots!$C$1:$C$24))</f>
        <v>quad</v>
      </c>
      <c r="E303" s="1" t="str">
        <f ca="1">IF(MID($B303,E$1,1)="","",LOOKUP(MID($B303,E$1,1),DigitRoots!$B$1:$B$23,DigitRoots!$C$1:$C$24))</f>
        <v>pent</v>
      </c>
      <c r="F303" s="1" t="str">
        <f ca="1">IF(MID($B303,F$1,1)="","",LOOKUP(MID($B303,F$1,1),DigitRoots!$B$1:$B$23,DigitRoots!$C$1:$C$24))</f>
        <v>pent</v>
      </c>
    </row>
    <row r="304" spans="1:6">
      <c r="A304">
        <f t="shared" si="16"/>
        <v>302</v>
      </c>
      <c r="B304" t="str">
        <f t="shared" si="14"/>
        <v>456</v>
      </c>
      <c r="C304" t="str">
        <f t="shared" ca="1" si="15"/>
        <v>quadpenthex</v>
      </c>
      <c r="D304" s="1" t="str">
        <f ca="1">IF(MID($B304,D$1,1)="","",LOOKUP(MID($B304,D$1,1),DigitRoots!$B$1:$B$23,DigitRoots!$C$1:$C$24))</f>
        <v>quad</v>
      </c>
      <c r="E304" s="1" t="str">
        <f ca="1">IF(MID($B304,E$1,1)="","",LOOKUP(MID($B304,E$1,1),DigitRoots!$B$1:$B$23,DigitRoots!$C$1:$C$24))</f>
        <v>pent</v>
      </c>
      <c r="F304" s="1" t="str">
        <f ca="1">IF(MID($B304,F$1,1)="","",LOOKUP(MID($B304,F$1,1),DigitRoots!$B$1:$B$23,DigitRoots!$C$1:$C$24))</f>
        <v>hex</v>
      </c>
    </row>
    <row r="305" spans="1:6">
      <c r="A305">
        <f t="shared" si="16"/>
        <v>303</v>
      </c>
      <c r="B305" t="str">
        <f t="shared" si="14"/>
        <v>457</v>
      </c>
      <c r="C305" t="str">
        <f t="shared" ca="1" si="15"/>
        <v>quadpentsept</v>
      </c>
      <c r="D305" s="1" t="str">
        <f ca="1">IF(MID($B305,D$1,1)="","",LOOKUP(MID($B305,D$1,1),DigitRoots!$B$1:$B$23,DigitRoots!$C$1:$C$24))</f>
        <v>quad</v>
      </c>
      <c r="E305" s="1" t="str">
        <f ca="1">IF(MID($B305,E$1,1)="","",LOOKUP(MID($B305,E$1,1),DigitRoots!$B$1:$B$23,DigitRoots!$C$1:$C$24))</f>
        <v>pent</v>
      </c>
      <c r="F305" s="1" t="str">
        <f ca="1">IF(MID($B305,F$1,1)="","",LOOKUP(MID($B305,F$1,1),DigitRoots!$B$1:$B$23,DigitRoots!$C$1:$C$24))</f>
        <v>sept</v>
      </c>
    </row>
    <row r="306" spans="1:6">
      <c r="A306">
        <f t="shared" si="16"/>
        <v>304</v>
      </c>
      <c r="B306" t="str">
        <f t="shared" si="14"/>
        <v>460</v>
      </c>
      <c r="C306" t="str">
        <f t="shared" ca="1" si="15"/>
        <v>quadhexnil</v>
      </c>
      <c r="D306" s="1" t="str">
        <f ca="1">IF(MID($B306,D$1,1)="","",LOOKUP(MID($B306,D$1,1),DigitRoots!$B$1:$B$23,DigitRoots!$C$1:$C$24))</f>
        <v>quad</v>
      </c>
      <c r="E306" s="1" t="str">
        <f ca="1">IF(MID($B306,E$1,1)="","",LOOKUP(MID($B306,E$1,1),DigitRoots!$B$1:$B$23,DigitRoots!$C$1:$C$24))</f>
        <v>hex</v>
      </c>
      <c r="F306" s="1" t="str">
        <f ca="1">IF(MID($B306,F$1,1)="","",LOOKUP(MID($B306,F$1,1),DigitRoots!$B$1:$B$23,DigitRoots!$C$1:$C$24))</f>
        <v>nil</v>
      </c>
    </row>
    <row r="307" spans="1:6">
      <c r="A307">
        <f t="shared" si="16"/>
        <v>305</v>
      </c>
      <c r="B307" t="str">
        <f t="shared" si="14"/>
        <v>461</v>
      </c>
      <c r="C307" t="str">
        <f t="shared" ca="1" si="15"/>
        <v>quadhexun</v>
      </c>
      <c r="D307" s="1" t="str">
        <f ca="1">IF(MID($B307,D$1,1)="","",LOOKUP(MID($B307,D$1,1),DigitRoots!$B$1:$B$23,DigitRoots!$C$1:$C$24))</f>
        <v>quad</v>
      </c>
      <c r="E307" s="1" t="str">
        <f ca="1">IF(MID($B307,E$1,1)="","",LOOKUP(MID($B307,E$1,1),DigitRoots!$B$1:$B$23,DigitRoots!$C$1:$C$24))</f>
        <v>hex</v>
      </c>
      <c r="F307" s="1" t="str">
        <f ca="1">IF(MID($B307,F$1,1)="","",LOOKUP(MID($B307,F$1,1),DigitRoots!$B$1:$B$23,DigitRoots!$C$1:$C$24))</f>
        <v>un</v>
      </c>
    </row>
    <row r="308" spans="1:6">
      <c r="A308">
        <f t="shared" si="16"/>
        <v>306</v>
      </c>
      <c r="B308" t="str">
        <f t="shared" si="14"/>
        <v>462</v>
      </c>
      <c r="C308" t="str">
        <f t="shared" ca="1" si="15"/>
        <v>quadhexbi</v>
      </c>
      <c r="D308" s="1" t="str">
        <f ca="1">IF(MID($B308,D$1,1)="","",LOOKUP(MID($B308,D$1,1),DigitRoots!$B$1:$B$23,DigitRoots!$C$1:$C$24))</f>
        <v>quad</v>
      </c>
      <c r="E308" s="1" t="str">
        <f ca="1">IF(MID($B308,E$1,1)="","",LOOKUP(MID($B308,E$1,1),DigitRoots!$B$1:$B$23,DigitRoots!$C$1:$C$24))</f>
        <v>hex</v>
      </c>
      <c r="F308" s="1" t="str">
        <f ca="1">IF(MID($B308,F$1,1)="","",LOOKUP(MID($B308,F$1,1),DigitRoots!$B$1:$B$23,DigitRoots!$C$1:$C$24))</f>
        <v>bi</v>
      </c>
    </row>
    <row r="309" spans="1:6">
      <c r="A309">
        <f t="shared" si="16"/>
        <v>307</v>
      </c>
      <c r="B309" t="str">
        <f t="shared" si="14"/>
        <v>463</v>
      </c>
      <c r="C309" t="str">
        <f t="shared" ca="1" si="15"/>
        <v>quadhextri</v>
      </c>
      <c r="D309" s="1" t="str">
        <f ca="1">IF(MID($B309,D$1,1)="","",LOOKUP(MID($B309,D$1,1),DigitRoots!$B$1:$B$23,DigitRoots!$C$1:$C$24))</f>
        <v>quad</v>
      </c>
      <c r="E309" s="1" t="str">
        <f ca="1">IF(MID($B309,E$1,1)="","",LOOKUP(MID($B309,E$1,1),DigitRoots!$B$1:$B$23,DigitRoots!$C$1:$C$24))</f>
        <v>hex</v>
      </c>
      <c r="F309" s="1" t="str">
        <f ca="1">IF(MID($B309,F$1,1)="","",LOOKUP(MID($B309,F$1,1),DigitRoots!$B$1:$B$23,DigitRoots!$C$1:$C$24))</f>
        <v>tri</v>
      </c>
    </row>
    <row r="310" spans="1:6">
      <c r="A310">
        <f t="shared" si="16"/>
        <v>308</v>
      </c>
      <c r="B310" t="str">
        <f t="shared" si="14"/>
        <v>464</v>
      </c>
      <c r="C310" t="str">
        <f t="shared" ca="1" si="15"/>
        <v>quadhexquad</v>
      </c>
      <c r="D310" s="1" t="str">
        <f ca="1">IF(MID($B310,D$1,1)="","",LOOKUP(MID($B310,D$1,1),DigitRoots!$B$1:$B$23,DigitRoots!$C$1:$C$24))</f>
        <v>quad</v>
      </c>
      <c r="E310" s="1" t="str">
        <f ca="1">IF(MID($B310,E$1,1)="","",LOOKUP(MID($B310,E$1,1),DigitRoots!$B$1:$B$23,DigitRoots!$C$1:$C$24))</f>
        <v>hex</v>
      </c>
      <c r="F310" s="1" t="str">
        <f ca="1">IF(MID($B310,F$1,1)="","",LOOKUP(MID($B310,F$1,1),DigitRoots!$B$1:$B$23,DigitRoots!$C$1:$C$24))</f>
        <v>quad</v>
      </c>
    </row>
    <row r="311" spans="1:6">
      <c r="A311">
        <f t="shared" si="16"/>
        <v>309</v>
      </c>
      <c r="B311" t="str">
        <f t="shared" si="14"/>
        <v>465</v>
      </c>
      <c r="C311" t="str">
        <f t="shared" ca="1" si="15"/>
        <v>quadhexpent</v>
      </c>
      <c r="D311" s="1" t="str">
        <f ca="1">IF(MID($B311,D$1,1)="","",LOOKUP(MID($B311,D$1,1),DigitRoots!$B$1:$B$23,DigitRoots!$C$1:$C$24))</f>
        <v>quad</v>
      </c>
      <c r="E311" s="1" t="str">
        <f ca="1">IF(MID($B311,E$1,1)="","",LOOKUP(MID($B311,E$1,1),DigitRoots!$B$1:$B$23,DigitRoots!$C$1:$C$24))</f>
        <v>hex</v>
      </c>
      <c r="F311" s="1" t="str">
        <f ca="1">IF(MID($B311,F$1,1)="","",LOOKUP(MID($B311,F$1,1),DigitRoots!$B$1:$B$23,DigitRoots!$C$1:$C$24))</f>
        <v>pent</v>
      </c>
    </row>
    <row r="312" spans="1:6">
      <c r="A312">
        <f t="shared" si="16"/>
        <v>310</v>
      </c>
      <c r="B312" t="str">
        <f t="shared" ref="B312:B375" si="17">_xlfn.BASE(A312,Radix)</f>
        <v>466</v>
      </c>
      <c r="C312" t="str">
        <f t="shared" ca="1" si="15"/>
        <v>quadhexhex</v>
      </c>
      <c r="D312" s="1" t="str">
        <f ca="1">IF(MID($B312,D$1,1)="","",LOOKUP(MID($B312,D$1,1),DigitRoots!$B$1:$B$23,DigitRoots!$C$1:$C$24))</f>
        <v>quad</v>
      </c>
      <c r="E312" s="1" t="str">
        <f ca="1">IF(MID($B312,E$1,1)="","",LOOKUP(MID($B312,E$1,1),DigitRoots!$B$1:$B$23,DigitRoots!$C$1:$C$24))</f>
        <v>hex</v>
      </c>
      <c r="F312" s="1" t="str">
        <f ca="1">IF(MID($B312,F$1,1)="","",LOOKUP(MID($B312,F$1,1),DigitRoots!$B$1:$B$23,DigitRoots!$C$1:$C$24))</f>
        <v>hex</v>
      </c>
    </row>
    <row r="313" spans="1:6">
      <c r="A313">
        <f t="shared" si="16"/>
        <v>311</v>
      </c>
      <c r="B313" t="str">
        <f t="shared" si="17"/>
        <v>467</v>
      </c>
      <c r="C313" t="str">
        <f t="shared" ca="1" si="15"/>
        <v>quadhexsept</v>
      </c>
      <c r="D313" s="1" t="str">
        <f ca="1">IF(MID($B313,D$1,1)="","",LOOKUP(MID($B313,D$1,1),DigitRoots!$B$1:$B$23,DigitRoots!$C$1:$C$24))</f>
        <v>quad</v>
      </c>
      <c r="E313" s="1" t="str">
        <f ca="1">IF(MID($B313,E$1,1)="","",LOOKUP(MID($B313,E$1,1),DigitRoots!$B$1:$B$23,DigitRoots!$C$1:$C$24))</f>
        <v>hex</v>
      </c>
      <c r="F313" s="1" t="str">
        <f ca="1">IF(MID($B313,F$1,1)="","",LOOKUP(MID($B313,F$1,1),DigitRoots!$B$1:$B$23,DigitRoots!$C$1:$C$24))</f>
        <v>sept</v>
      </c>
    </row>
    <row r="314" spans="1:6">
      <c r="A314">
        <f t="shared" si="16"/>
        <v>312</v>
      </c>
      <c r="B314" t="str">
        <f t="shared" si="17"/>
        <v>470</v>
      </c>
      <c r="C314" t="str">
        <f t="shared" ca="1" si="15"/>
        <v>quadseptnil</v>
      </c>
      <c r="D314" s="1" t="str">
        <f ca="1">IF(MID($B314,D$1,1)="","",LOOKUP(MID($B314,D$1,1),DigitRoots!$B$1:$B$23,DigitRoots!$C$1:$C$24))</f>
        <v>quad</v>
      </c>
      <c r="E314" s="1" t="str">
        <f ca="1">IF(MID($B314,E$1,1)="","",LOOKUP(MID($B314,E$1,1),DigitRoots!$B$1:$B$23,DigitRoots!$C$1:$C$24))</f>
        <v>sept</v>
      </c>
      <c r="F314" s="1" t="str">
        <f ca="1">IF(MID($B314,F$1,1)="","",LOOKUP(MID($B314,F$1,1),DigitRoots!$B$1:$B$23,DigitRoots!$C$1:$C$24))</f>
        <v>nil</v>
      </c>
    </row>
    <row r="315" spans="1:6">
      <c r="A315">
        <f t="shared" si="16"/>
        <v>313</v>
      </c>
      <c r="B315" t="str">
        <f t="shared" si="17"/>
        <v>471</v>
      </c>
      <c r="C315" t="str">
        <f t="shared" ca="1" si="15"/>
        <v>quadseptun</v>
      </c>
      <c r="D315" s="1" t="str">
        <f ca="1">IF(MID($B315,D$1,1)="","",LOOKUP(MID($B315,D$1,1),DigitRoots!$B$1:$B$23,DigitRoots!$C$1:$C$24))</f>
        <v>quad</v>
      </c>
      <c r="E315" s="1" t="str">
        <f ca="1">IF(MID($B315,E$1,1)="","",LOOKUP(MID($B315,E$1,1),DigitRoots!$B$1:$B$23,DigitRoots!$C$1:$C$24))</f>
        <v>sept</v>
      </c>
      <c r="F315" s="1" t="str">
        <f ca="1">IF(MID($B315,F$1,1)="","",LOOKUP(MID($B315,F$1,1),DigitRoots!$B$1:$B$23,DigitRoots!$C$1:$C$24))</f>
        <v>un</v>
      </c>
    </row>
    <row r="316" spans="1:6">
      <c r="A316">
        <f t="shared" si="16"/>
        <v>314</v>
      </c>
      <c r="B316" t="str">
        <f t="shared" si="17"/>
        <v>472</v>
      </c>
      <c r="C316" t="str">
        <f t="shared" ca="1" si="15"/>
        <v>quadseptbi</v>
      </c>
      <c r="D316" s="1" t="str">
        <f ca="1">IF(MID($B316,D$1,1)="","",LOOKUP(MID($B316,D$1,1),DigitRoots!$B$1:$B$23,DigitRoots!$C$1:$C$24))</f>
        <v>quad</v>
      </c>
      <c r="E316" s="1" t="str">
        <f ca="1">IF(MID($B316,E$1,1)="","",LOOKUP(MID($B316,E$1,1),DigitRoots!$B$1:$B$23,DigitRoots!$C$1:$C$24))</f>
        <v>sept</v>
      </c>
      <c r="F316" s="1" t="str">
        <f ca="1">IF(MID($B316,F$1,1)="","",LOOKUP(MID($B316,F$1,1),DigitRoots!$B$1:$B$23,DigitRoots!$C$1:$C$24))</f>
        <v>bi</v>
      </c>
    </row>
    <row r="317" spans="1:6">
      <c r="A317">
        <f t="shared" si="16"/>
        <v>315</v>
      </c>
      <c r="B317" t="str">
        <f t="shared" si="17"/>
        <v>473</v>
      </c>
      <c r="C317" t="str">
        <f t="shared" ca="1" si="15"/>
        <v>quadsepttri</v>
      </c>
      <c r="D317" s="1" t="str">
        <f ca="1">IF(MID($B317,D$1,1)="","",LOOKUP(MID($B317,D$1,1),DigitRoots!$B$1:$B$23,DigitRoots!$C$1:$C$24))</f>
        <v>quad</v>
      </c>
      <c r="E317" s="1" t="str">
        <f ca="1">IF(MID($B317,E$1,1)="","",LOOKUP(MID($B317,E$1,1),DigitRoots!$B$1:$B$23,DigitRoots!$C$1:$C$24))</f>
        <v>sept</v>
      </c>
      <c r="F317" s="1" t="str">
        <f ca="1">IF(MID($B317,F$1,1)="","",LOOKUP(MID($B317,F$1,1),DigitRoots!$B$1:$B$23,DigitRoots!$C$1:$C$24))</f>
        <v>tri</v>
      </c>
    </row>
    <row r="318" spans="1:6">
      <c r="A318">
        <f t="shared" si="16"/>
        <v>316</v>
      </c>
      <c r="B318" t="str">
        <f t="shared" si="17"/>
        <v>474</v>
      </c>
      <c r="C318" t="str">
        <f t="shared" ca="1" si="15"/>
        <v>quadseptquad</v>
      </c>
      <c r="D318" s="1" t="str">
        <f ca="1">IF(MID($B318,D$1,1)="","",LOOKUP(MID($B318,D$1,1),DigitRoots!$B$1:$B$23,DigitRoots!$C$1:$C$24))</f>
        <v>quad</v>
      </c>
      <c r="E318" s="1" t="str">
        <f ca="1">IF(MID($B318,E$1,1)="","",LOOKUP(MID($B318,E$1,1),DigitRoots!$B$1:$B$23,DigitRoots!$C$1:$C$24))</f>
        <v>sept</v>
      </c>
      <c r="F318" s="1" t="str">
        <f ca="1">IF(MID($B318,F$1,1)="","",LOOKUP(MID($B318,F$1,1),DigitRoots!$B$1:$B$23,DigitRoots!$C$1:$C$24))</f>
        <v>quad</v>
      </c>
    </row>
    <row r="319" spans="1:6">
      <c r="A319">
        <f t="shared" si="16"/>
        <v>317</v>
      </c>
      <c r="B319" t="str">
        <f t="shared" si="17"/>
        <v>475</v>
      </c>
      <c r="C319" t="str">
        <f t="shared" ca="1" si="15"/>
        <v>quadseptpent</v>
      </c>
      <c r="D319" s="1" t="str">
        <f ca="1">IF(MID($B319,D$1,1)="","",LOOKUP(MID($B319,D$1,1),DigitRoots!$B$1:$B$23,DigitRoots!$C$1:$C$24))</f>
        <v>quad</v>
      </c>
      <c r="E319" s="1" t="str">
        <f ca="1">IF(MID($B319,E$1,1)="","",LOOKUP(MID($B319,E$1,1),DigitRoots!$B$1:$B$23,DigitRoots!$C$1:$C$24))</f>
        <v>sept</v>
      </c>
      <c r="F319" s="1" t="str">
        <f ca="1">IF(MID($B319,F$1,1)="","",LOOKUP(MID($B319,F$1,1),DigitRoots!$B$1:$B$23,DigitRoots!$C$1:$C$24))</f>
        <v>pent</v>
      </c>
    </row>
    <row r="320" spans="1:6">
      <c r="A320">
        <f t="shared" si="16"/>
        <v>318</v>
      </c>
      <c r="B320" t="str">
        <f t="shared" si="17"/>
        <v>476</v>
      </c>
      <c r="C320" t="str">
        <f t="shared" ca="1" si="15"/>
        <v>quadsepthex</v>
      </c>
      <c r="D320" s="1" t="str">
        <f ca="1">IF(MID($B320,D$1,1)="","",LOOKUP(MID($B320,D$1,1),DigitRoots!$B$1:$B$23,DigitRoots!$C$1:$C$24))</f>
        <v>quad</v>
      </c>
      <c r="E320" s="1" t="str">
        <f ca="1">IF(MID($B320,E$1,1)="","",LOOKUP(MID($B320,E$1,1),DigitRoots!$B$1:$B$23,DigitRoots!$C$1:$C$24))</f>
        <v>sept</v>
      </c>
      <c r="F320" s="1" t="str">
        <f ca="1">IF(MID($B320,F$1,1)="","",LOOKUP(MID($B320,F$1,1),DigitRoots!$B$1:$B$23,DigitRoots!$C$1:$C$24))</f>
        <v>hex</v>
      </c>
    </row>
    <row r="321" spans="1:6">
      <c r="A321">
        <f t="shared" si="16"/>
        <v>319</v>
      </c>
      <c r="B321" t="str">
        <f t="shared" si="17"/>
        <v>477</v>
      </c>
      <c r="C321" t="str">
        <f t="shared" ca="1" si="15"/>
        <v>quadseptsept</v>
      </c>
      <c r="D321" s="1" t="str">
        <f ca="1">IF(MID($B321,D$1,1)="","",LOOKUP(MID($B321,D$1,1),DigitRoots!$B$1:$B$23,DigitRoots!$C$1:$C$24))</f>
        <v>quad</v>
      </c>
      <c r="E321" s="1" t="str">
        <f ca="1">IF(MID($B321,E$1,1)="","",LOOKUP(MID($B321,E$1,1),DigitRoots!$B$1:$B$23,DigitRoots!$C$1:$C$24))</f>
        <v>sept</v>
      </c>
      <c r="F321" s="1" t="str">
        <f ca="1">IF(MID($B321,F$1,1)="","",LOOKUP(MID($B321,F$1,1),DigitRoots!$B$1:$B$23,DigitRoots!$C$1:$C$24))</f>
        <v>sept</v>
      </c>
    </row>
    <row r="322" spans="1:6">
      <c r="A322">
        <f t="shared" si="16"/>
        <v>320</v>
      </c>
      <c r="B322" t="str">
        <f t="shared" si="17"/>
        <v>500</v>
      </c>
      <c r="C322" t="str">
        <f t="shared" ca="1" si="15"/>
        <v>pentnilnil</v>
      </c>
      <c r="D322" s="1" t="str">
        <f ca="1">IF(MID($B322,D$1,1)="","",LOOKUP(MID($B322,D$1,1),DigitRoots!$B$1:$B$23,DigitRoots!$C$1:$C$24))</f>
        <v>pent</v>
      </c>
      <c r="E322" s="1" t="str">
        <f ca="1">IF(MID($B322,E$1,1)="","",LOOKUP(MID($B322,E$1,1),DigitRoots!$B$1:$B$23,DigitRoots!$C$1:$C$24))</f>
        <v>nil</v>
      </c>
      <c r="F322" s="1" t="str">
        <f ca="1">IF(MID($B322,F$1,1)="","",LOOKUP(MID($B322,F$1,1),DigitRoots!$B$1:$B$23,DigitRoots!$C$1:$C$24))</f>
        <v>nil</v>
      </c>
    </row>
    <row r="323" spans="1:6">
      <c r="A323">
        <f t="shared" si="16"/>
        <v>321</v>
      </c>
      <c r="B323" t="str">
        <f t="shared" si="17"/>
        <v>501</v>
      </c>
      <c r="C323" t="str">
        <f t="shared" ref="C323:C386" ca="1" si="18">_xlfn.CONCAT(D323:F323)</f>
        <v>pentnilun</v>
      </c>
      <c r="D323" s="1" t="str">
        <f ca="1">IF(MID($B323,D$1,1)="","",LOOKUP(MID($B323,D$1,1),DigitRoots!$B$1:$B$23,DigitRoots!$C$1:$C$24))</f>
        <v>pent</v>
      </c>
      <c r="E323" s="1" t="str">
        <f ca="1">IF(MID($B323,E$1,1)="","",LOOKUP(MID($B323,E$1,1),DigitRoots!$B$1:$B$23,DigitRoots!$C$1:$C$24))</f>
        <v>nil</v>
      </c>
      <c r="F323" s="1" t="str">
        <f ca="1">IF(MID($B323,F$1,1)="","",LOOKUP(MID($B323,F$1,1),DigitRoots!$B$1:$B$23,DigitRoots!$C$1:$C$24))</f>
        <v>un</v>
      </c>
    </row>
    <row r="324" spans="1:6">
      <c r="A324">
        <f t="shared" ref="A324:A387" si="19">A323+1</f>
        <v>322</v>
      </c>
      <c r="B324" t="str">
        <f t="shared" si="17"/>
        <v>502</v>
      </c>
      <c r="C324" t="str">
        <f t="shared" ca="1" si="18"/>
        <v>pentnilbi</v>
      </c>
      <c r="D324" s="1" t="str">
        <f ca="1">IF(MID($B324,D$1,1)="","",LOOKUP(MID($B324,D$1,1),DigitRoots!$B$1:$B$23,DigitRoots!$C$1:$C$24))</f>
        <v>pent</v>
      </c>
      <c r="E324" s="1" t="str">
        <f ca="1">IF(MID($B324,E$1,1)="","",LOOKUP(MID($B324,E$1,1),DigitRoots!$B$1:$B$23,DigitRoots!$C$1:$C$24))</f>
        <v>nil</v>
      </c>
      <c r="F324" s="1" t="str">
        <f ca="1">IF(MID($B324,F$1,1)="","",LOOKUP(MID($B324,F$1,1),DigitRoots!$B$1:$B$23,DigitRoots!$C$1:$C$24))</f>
        <v>bi</v>
      </c>
    </row>
    <row r="325" spans="1:6">
      <c r="A325">
        <f t="shared" si="19"/>
        <v>323</v>
      </c>
      <c r="B325" t="str">
        <f t="shared" si="17"/>
        <v>503</v>
      </c>
      <c r="C325" t="str">
        <f t="shared" ca="1" si="18"/>
        <v>pentniltri</v>
      </c>
      <c r="D325" s="1" t="str">
        <f ca="1">IF(MID($B325,D$1,1)="","",LOOKUP(MID($B325,D$1,1),DigitRoots!$B$1:$B$23,DigitRoots!$C$1:$C$24))</f>
        <v>pent</v>
      </c>
      <c r="E325" s="1" t="str">
        <f ca="1">IF(MID($B325,E$1,1)="","",LOOKUP(MID($B325,E$1,1),DigitRoots!$B$1:$B$23,DigitRoots!$C$1:$C$24))</f>
        <v>nil</v>
      </c>
      <c r="F325" s="1" t="str">
        <f ca="1">IF(MID($B325,F$1,1)="","",LOOKUP(MID($B325,F$1,1),DigitRoots!$B$1:$B$23,DigitRoots!$C$1:$C$24))</f>
        <v>tri</v>
      </c>
    </row>
    <row r="326" spans="1:6">
      <c r="A326">
        <f t="shared" si="19"/>
        <v>324</v>
      </c>
      <c r="B326" t="str">
        <f t="shared" si="17"/>
        <v>504</v>
      </c>
      <c r="C326" t="str">
        <f t="shared" ca="1" si="18"/>
        <v>pentnilquad</v>
      </c>
      <c r="D326" s="1" t="str">
        <f ca="1">IF(MID($B326,D$1,1)="","",LOOKUP(MID($B326,D$1,1),DigitRoots!$B$1:$B$23,DigitRoots!$C$1:$C$24))</f>
        <v>pent</v>
      </c>
      <c r="E326" s="1" t="str">
        <f ca="1">IF(MID($B326,E$1,1)="","",LOOKUP(MID($B326,E$1,1),DigitRoots!$B$1:$B$23,DigitRoots!$C$1:$C$24))</f>
        <v>nil</v>
      </c>
      <c r="F326" s="1" t="str">
        <f ca="1">IF(MID($B326,F$1,1)="","",LOOKUP(MID($B326,F$1,1),DigitRoots!$B$1:$B$23,DigitRoots!$C$1:$C$24))</f>
        <v>quad</v>
      </c>
    </row>
    <row r="327" spans="1:6">
      <c r="A327">
        <f t="shared" si="19"/>
        <v>325</v>
      </c>
      <c r="B327" t="str">
        <f t="shared" si="17"/>
        <v>505</v>
      </c>
      <c r="C327" t="str">
        <f t="shared" ca="1" si="18"/>
        <v>pentnilpent</v>
      </c>
      <c r="D327" s="1" t="str">
        <f ca="1">IF(MID($B327,D$1,1)="","",LOOKUP(MID($B327,D$1,1),DigitRoots!$B$1:$B$23,DigitRoots!$C$1:$C$24))</f>
        <v>pent</v>
      </c>
      <c r="E327" s="1" t="str">
        <f ca="1">IF(MID($B327,E$1,1)="","",LOOKUP(MID($B327,E$1,1),DigitRoots!$B$1:$B$23,DigitRoots!$C$1:$C$24))</f>
        <v>nil</v>
      </c>
      <c r="F327" s="1" t="str">
        <f ca="1">IF(MID($B327,F$1,1)="","",LOOKUP(MID($B327,F$1,1),DigitRoots!$B$1:$B$23,DigitRoots!$C$1:$C$24))</f>
        <v>pent</v>
      </c>
    </row>
    <row r="328" spans="1:6">
      <c r="A328">
        <f t="shared" si="19"/>
        <v>326</v>
      </c>
      <c r="B328" t="str">
        <f t="shared" si="17"/>
        <v>506</v>
      </c>
      <c r="C328" t="str">
        <f t="shared" ca="1" si="18"/>
        <v>pentnilhex</v>
      </c>
      <c r="D328" s="1" t="str">
        <f ca="1">IF(MID($B328,D$1,1)="","",LOOKUP(MID($B328,D$1,1),DigitRoots!$B$1:$B$23,DigitRoots!$C$1:$C$24))</f>
        <v>pent</v>
      </c>
      <c r="E328" s="1" t="str">
        <f ca="1">IF(MID($B328,E$1,1)="","",LOOKUP(MID($B328,E$1,1),DigitRoots!$B$1:$B$23,DigitRoots!$C$1:$C$24))</f>
        <v>nil</v>
      </c>
      <c r="F328" s="1" t="str">
        <f ca="1">IF(MID($B328,F$1,1)="","",LOOKUP(MID($B328,F$1,1),DigitRoots!$B$1:$B$23,DigitRoots!$C$1:$C$24))</f>
        <v>hex</v>
      </c>
    </row>
    <row r="329" spans="1:6">
      <c r="A329">
        <f t="shared" si="19"/>
        <v>327</v>
      </c>
      <c r="B329" t="str">
        <f t="shared" si="17"/>
        <v>507</v>
      </c>
      <c r="C329" t="str">
        <f t="shared" ca="1" si="18"/>
        <v>pentnilsept</v>
      </c>
      <c r="D329" s="1" t="str">
        <f ca="1">IF(MID($B329,D$1,1)="","",LOOKUP(MID($B329,D$1,1),DigitRoots!$B$1:$B$23,DigitRoots!$C$1:$C$24))</f>
        <v>pent</v>
      </c>
      <c r="E329" s="1" t="str">
        <f ca="1">IF(MID($B329,E$1,1)="","",LOOKUP(MID($B329,E$1,1),DigitRoots!$B$1:$B$23,DigitRoots!$C$1:$C$24))</f>
        <v>nil</v>
      </c>
      <c r="F329" s="1" t="str">
        <f ca="1">IF(MID($B329,F$1,1)="","",LOOKUP(MID($B329,F$1,1),DigitRoots!$B$1:$B$23,DigitRoots!$C$1:$C$24))</f>
        <v>sept</v>
      </c>
    </row>
    <row r="330" spans="1:6">
      <c r="A330">
        <f t="shared" si="19"/>
        <v>328</v>
      </c>
      <c r="B330" t="str">
        <f t="shared" si="17"/>
        <v>510</v>
      </c>
      <c r="C330" t="str">
        <f t="shared" ca="1" si="18"/>
        <v>pentunnil</v>
      </c>
      <c r="D330" s="1" t="str">
        <f ca="1">IF(MID($B330,D$1,1)="","",LOOKUP(MID($B330,D$1,1),DigitRoots!$B$1:$B$23,DigitRoots!$C$1:$C$24))</f>
        <v>pent</v>
      </c>
      <c r="E330" s="1" t="str">
        <f ca="1">IF(MID($B330,E$1,1)="","",LOOKUP(MID($B330,E$1,1),DigitRoots!$B$1:$B$23,DigitRoots!$C$1:$C$24))</f>
        <v>un</v>
      </c>
      <c r="F330" s="1" t="str">
        <f ca="1">IF(MID($B330,F$1,1)="","",LOOKUP(MID($B330,F$1,1),DigitRoots!$B$1:$B$23,DigitRoots!$C$1:$C$24))</f>
        <v>nil</v>
      </c>
    </row>
    <row r="331" spans="1:6">
      <c r="A331">
        <f t="shared" si="19"/>
        <v>329</v>
      </c>
      <c r="B331" t="str">
        <f t="shared" si="17"/>
        <v>511</v>
      </c>
      <c r="C331" t="str">
        <f t="shared" ca="1" si="18"/>
        <v>pentunun</v>
      </c>
      <c r="D331" s="1" t="str">
        <f ca="1">IF(MID($B331,D$1,1)="","",LOOKUP(MID($B331,D$1,1),DigitRoots!$B$1:$B$23,DigitRoots!$C$1:$C$24))</f>
        <v>pent</v>
      </c>
      <c r="E331" s="1" t="str">
        <f ca="1">IF(MID($B331,E$1,1)="","",LOOKUP(MID($B331,E$1,1),DigitRoots!$B$1:$B$23,DigitRoots!$C$1:$C$24))</f>
        <v>un</v>
      </c>
      <c r="F331" s="1" t="str">
        <f ca="1">IF(MID($B331,F$1,1)="","",LOOKUP(MID($B331,F$1,1),DigitRoots!$B$1:$B$23,DigitRoots!$C$1:$C$24))</f>
        <v>un</v>
      </c>
    </row>
    <row r="332" spans="1:6">
      <c r="A332">
        <f t="shared" si="19"/>
        <v>330</v>
      </c>
      <c r="B332" t="str">
        <f t="shared" si="17"/>
        <v>512</v>
      </c>
      <c r="C332" t="str">
        <f t="shared" ca="1" si="18"/>
        <v>pentunbi</v>
      </c>
      <c r="D332" s="1" t="str">
        <f ca="1">IF(MID($B332,D$1,1)="","",LOOKUP(MID($B332,D$1,1),DigitRoots!$B$1:$B$23,DigitRoots!$C$1:$C$24))</f>
        <v>pent</v>
      </c>
      <c r="E332" s="1" t="str">
        <f ca="1">IF(MID($B332,E$1,1)="","",LOOKUP(MID($B332,E$1,1),DigitRoots!$B$1:$B$23,DigitRoots!$C$1:$C$24))</f>
        <v>un</v>
      </c>
      <c r="F332" s="1" t="str">
        <f ca="1">IF(MID($B332,F$1,1)="","",LOOKUP(MID($B332,F$1,1),DigitRoots!$B$1:$B$23,DigitRoots!$C$1:$C$24))</f>
        <v>bi</v>
      </c>
    </row>
    <row r="333" spans="1:6">
      <c r="A333">
        <f t="shared" si="19"/>
        <v>331</v>
      </c>
      <c r="B333" t="str">
        <f t="shared" si="17"/>
        <v>513</v>
      </c>
      <c r="C333" t="str">
        <f t="shared" ca="1" si="18"/>
        <v>pentuntri</v>
      </c>
      <c r="D333" s="1" t="str">
        <f ca="1">IF(MID($B333,D$1,1)="","",LOOKUP(MID($B333,D$1,1),DigitRoots!$B$1:$B$23,DigitRoots!$C$1:$C$24))</f>
        <v>pent</v>
      </c>
      <c r="E333" s="1" t="str">
        <f ca="1">IF(MID($B333,E$1,1)="","",LOOKUP(MID($B333,E$1,1),DigitRoots!$B$1:$B$23,DigitRoots!$C$1:$C$24))</f>
        <v>un</v>
      </c>
      <c r="F333" s="1" t="str">
        <f ca="1">IF(MID($B333,F$1,1)="","",LOOKUP(MID($B333,F$1,1),DigitRoots!$B$1:$B$23,DigitRoots!$C$1:$C$24))</f>
        <v>tri</v>
      </c>
    </row>
    <row r="334" spans="1:6">
      <c r="A334">
        <f t="shared" si="19"/>
        <v>332</v>
      </c>
      <c r="B334" t="str">
        <f t="shared" si="17"/>
        <v>514</v>
      </c>
      <c r="C334" t="str">
        <f t="shared" ca="1" si="18"/>
        <v>pentunquad</v>
      </c>
      <c r="D334" s="1" t="str">
        <f ca="1">IF(MID($B334,D$1,1)="","",LOOKUP(MID($B334,D$1,1),DigitRoots!$B$1:$B$23,DigitRoots!$C$1:$C$24))</f>
        <v>pent</v>
      </c>
      <c r="E334" s="1" t="str">
        <f ca="1">IF(MID($B334,E$1,1)="","",LOOKUP(MID($B334,E$1,1),DigitRoots!$B$1:$B$23,DigitRoots!$C$1:$C$24))</f>
        <v>un</v>
      </c>
      <c r="F334" s="1" t="str">
        <f ca="1">IF(MID($B334,F$1,1)="","",LOOKUP(MID($B334,F$1,1),DigitRoots!$B$1:$B$23,DigitRoots!$C$1:$C$24))</f>
        <v>quad</v>
      </c>
    </row>
    <row r="335" spans="1:6">
      <c r="A335">
        <f t="shared" si="19"/>
        <v>333</v>
      </c>
      <c r="B335" t="str">
        <f t="shared" si="17"/>
        <v>515</v>
      </c>
      <c r="C335" t="str">
        <f t="shared" ca="1" si="18"/>
        <v>pentunpent</v>
      </c>
      <c r="D335" s="1" t="str">
        <f ca="1">IF(MID($B335,D$1,1)="","",LOOKUP(MID($B335,D$1,1),DigitRoots!$B$1:$B$23,DigitRoots!$C$1:$C$24))</f>
        <v>pent</v>
      </c>
      <c r="E335" s="1" t="str">
        <f ca="1">IF(MID($B335,E$1,1)="","",LOOKUP(MID($B335,E$1,1),DigitRoots!$B$1:$B$23,DigitRoots!$C$1:$C$24))</f>
        <v>un</v>
      </c>
      <c r="F335" s="1" t="str">
        <f ca="1">IF(MID($B335,F$1,1)="","",LOOKUP(MID($B335,F$1,1),DigitRoots!$B$1:$B$23,DigitRoots!$C$1:$C$24))</f>
        <v>pent</v>
      </c>
    </row>
    <row r="336" spans="1:6">
      <c r="A336">
        <f t="shared" si="19"/>
        <v>334</v>
      </c>
      <c r="B336" t="str">
        <f t="shared" si="17"/>
        <v>516</v>
      </c>
      <c r="C336" t="str">
        <f t="shared" ca="1" si="18"/>
        <v>pentunhex</v>
      </c>
      <c r="D336" s="1" t="str">
        <f ca="1">IF(MID($B336,D$1,1)="","",LOOKUP(MID($B336,D$1,1),DigitRoots!$B$1:$B$23,DigitRoots!$C$1:$C$24))</f>
        <v>pent</v>
      </c>
      <c r="E336" s="1" t="str">
        <f ca="1">IF(MID($B336,E$1,1)="","",LOOKUP(MID($B336,E$1,1),DigitRoots!$B$1:$B$23,DigitRoots!$C$1:$C$24))</f>
        <v>un</v>
      </c>
      <c r="F336" s="1" t="str">
        <f ca="1">IF(MID($B336,F$1,1)="","",LOOKUP(MID($B336,F$1,1),DigitRoots!$B$1:$B$23,DigitRoots!$C$1:$C$24))</f>
        <v>hex</v>
      </c>
    </row>
    <row r="337" spans="1:6">
      <c r="A337">
        <f t="shared" si="19"/>
        <v>335</v>
      </c>
      <c r="B337" t="str">
        <f t="shared" si="17"/>
        <v>517</v>
      </c>
      <c r="C337" t="str">
        <f t="shared" ca="1" si="18"/>
        <v>pentunsept</v>
      </c>
      <c r="D337" s="1" t="str">
        <f ca="1">IF(MID($B337,D$1,1)="","",LOOKUP(MID($B337,D$1,1),DigitRoots!$B$1:$B$23,DigitRoots!$C$1:$C$24))</f>
        <v>pent</v>
      </c>
      <c r="E337" s="1" t="str">
        <f ca="1">IF(MID($B337,E$1,1)="","",LOOKUP(MID($B337,E$1,1),DigitRoots!$B$1:$B$23,DigitRoots!$C$1:$C$24))</f>
        <v>un</v>
      </c>
      <c r="F337" s="1" t="str">
        <f ca="1">IF(MID($B337,F$1,1)="","",LOOKUP(MID($B337,F$1,1),DigitRoots!$B$1:$B$23,DigitRoots!$C$1:$C$24))</f>
        <v>sept</v>
      </c>
    </row>
    <row r="338" spans="1:6">
      <c r="A338">
        <f t="shared" si="19"/>
        <v>336</v>
      </c>
      <c r="B338" t="str">
        <f t="shared" si="17"/>
        <v>520</v>
      </c>
      <c r="C338" t="str">
        <f t="shared" ca="1" si="18"/>
        <v>pentbinil</v>
      </c>
      <c r="D338" s="1" t="str">
        <f ca="1">IF(MID($B338,D$1,1)="","",LOOKUP(MID($B338,D$1,1),DigitRoots!$B$1:$B$23,DigitRoots!$C$1:$C$24))</f>
        <v>pent</v>
      </c>
      <c r="E338" s="1" t="str">
        <f ca="1">IF(MID($B338,E$1,1)="","",LOOKUP(MID($B338,E$1,1),DigitRoots!$B$1:$B$23,DigitRoots!$C$1:$C$24))</f>
        <v>bi</v>
      </c>
      <c r="F338" s="1" t="str">
        <f ca="1">IF(MID($B338,F$1,1)="","",LOOKUP(MID($B338,F$1,1),DigitRoots!$B$1:$B$23,DigitRoots!$C$1:$C$24))</f>
        <v>nil</v>
      </c>
    </row>
    <row r="339" spans="1:6">
      <c r="A339">
        <f t="shared" si="19"/>
        <v>337</v>
      </c>
      <c r="B339" t="str">
        <f t="shared" si="17"/>
        <v>521</v>
      </c>
      <c r="C339" t="str">
        <f t="shared" ca="1" si="18"/>
        <v>pentbiun</v>
      </c>
      <c r="D339" s="1" t="str">
        <f ca="1">IF(MID($B339,D$1,1)="","",LOOKUP(MID($B339,D$1,1),DigitRoots!$B$1:$B$23,DigitRoots!$C$1:$C$24))</f>
        <v>pent</v>
      </c>
      <c r="E339" s="1" t="str">
        <f ca="1">IF(MID($B339,E$1,1)="","",LOOKUP(MID($B339,E$1,1),DigitRoots!$B$1:$B$23,DigitRoots!$C$1:$C$24))</f>
        <v>bi</v>
      </c>
      <c r="F339" s="1" t="str">
        <f ca="1">IF(MID($B339,F$1,1)="","",LOOKUP(MID($B339,F$1,1),DigitRoots!$B$1:$B$23,DigitRoots!$C$1:$C$24))</f>
        <v>un</v>
      </c>
    </row>
    <row r="340" spans="1:6">
      <c r="A340">
        <f t="shared" si="19"/>
        <v>338</v>
      </c>
      <c r="B340" t="str">
        <f t="shared" si="17"/>
        <v>522</v>
      </c>
      <c r="C340" t="str">
        <f t="shared" ca="1" si="18"/>
        <v>pentbibi</v>
      </c>
      <c r="D340" s="1" t="str">
        <f ca="1">IF(MID($B340,D$1,1)="","",LOOKUP(MID($B340,D$1,1),DigitRoots!$B$1:$B$23,DigitRoots!$C$1:$C$24))</f>
        <v>pent</v>
      </c>
      <c r="E340" s="1" t="str">
        <f ca="1">IF(MID($B340,E$1,1)="","",LOOKUP(MID($B340,E$1,1),DigitRoots!$B$1:$B$23,DigitRoots!$C$1:$C$24))</f>
        <v>bi</v>
      </c>
      <c r="F340" s="1" t="str">
        <f ca="1">IF(MID($B340,F$1,1)="","",LOOKUP(MID($B340,F$1,1),DigitRoots!$B$1:$B$23,DigitRoots!$C$1:$C$24))</f>
        <v>bi</v>
      </c>
    </row>
    <row r="341" spans="1:6">
      <c r="A341">
        <f t="shared" si="19"/>
        <v>339</v>
      </c>
      <c r="B341" t="str">
        <f t="shared" si="17"/>
        <v>523</v>
      </c>
      <c r="C341" t="str">
        <f t="shared" ca="1" si="18"/>
        <v>pentbitri</v>
      </c>
      <c r="D341" s="1" t="str">
        <f ca="1">IF(MID($B341,D$1,1)="","",LOOKUP(MID($B341,D$1,1),DigitRoots!$B$1:$B$23,DigitRoots!$C$1:$C$24))</f>
        <v>pent</v>
      </c>
      <c r="E341" s="1" t="str">
        <f ca="1">IF(MID($B341,E$1,1)="","",LOOKUP(MID($B341,E$1,1),DigitRoots!$B$1:$B$23,DigitRoots!$C$1:$C$24))</f>
        <v>bi</v>
      </c>
      <c r="F341" s="1" t="str">
        <f ca="1">IF(MID($B341,F$1,1)="","",LOOKUP(MID($B341,F$1,1),DigitRoots!$B$1:$B$23,DigitRoots!$C$1:$C$24))</f>
        <v>tri</v>
      </c>
    </row>
    <row r="342" spans="1:6">
      <c r="A342">
        <f t="shared" si="19"/>
        <v>340</v>
      </c>
      <c r="B342" t="str">
        <f t="shared" si="17"/>
        <v>524</v>
      </c>
      <c r="C342" t="str">
        <f t="shared" ca="1" si="18"/>
        <v>pentbiquad</v>
      </c>
      <c r="D342" s="1" t="str">
        <f ca="1">IF(MID($B342,D$1,1)="","",LOOKUP(MID($B342,D$1,1),DigitRoots!$B$1:$B$23,DigitRoots!$C$1:$C$24))</f>
        <v>pent</v>
      </c>
      <c r="E342" s="1" t="str">
        <f ca="1">IF(MID($B342,E$1,1)="","",LOOKUP(MID($B342,E$1,1),DigitRoots!$B$1:$B$23,DigitRoots!$C$1:$C$24))</f>
        <v>bi</v>
      </c>
      <c r="F342" s="1" t="str">
        <f ca="1">IF(MID($B342,F$1,1)="","",LOOKUP(MID($B342,F$1,1),DigitRoots!$B$1:$B$23,DigitRoots!$C$1:$C$24))</f>
        <v>quad</v>
      </c>
    </row>
    <row r="343" spans="1:6">
      <c r="A343">
        <f t="shared" si="19"/>
        <v>341</v>
      </c>
      <c r="B343" t="str">
        <f t="shared" si="17"/>
        <v>525</v>
      </c>
      <c r="C343" t="str">
        <f t="shared" ca="1" si="18"/>
        <v>pentbipent</v>
      </c>
      <c r="D343" s="1" t="str">
        <f ca="1">IF(MID($B343,D$1,1)="","",LOOKUP(MID($B343,D$1,1),DigitRoots!$B$1:$B$23,DigitRoots!$C$1:$C$24))</f>
        <v>pent</v>
      </c>
      <c r="E343" s="1" t="str">
        <f ca="1">IF(MID($B343,E$1,1)="","",LOOKUP(MID($B343,E$1,1),DigitRoots!$B$1:$B$23,DigitRoots!$C$1:$C$24))</f>
        <v>bi</v>
      </c>
      <c r="F343" s="1" t="str">
        <f ca="1">IF(MID($B343,F$1,1)="","",LOOKUP(MID($B343,F$1,1),DigitRoots!$B$1:$B$23,DigitRoots!$C$1:$C$24))</f>
        <v>pent</v>
      </c>
    </row>
    <row r="344" spans="1:6">
      <c r="A344">
        <f t="shared" si="19"/>
        <v>342</v>
      </c>
      <c r="B344" t="str">
        <f t="shared" si="17"/>
        <v>526</v>
      </c>
      <c r="C344" t="str">
        <f t="shared" ca="1" si="18"/>
        <v>pentbihex</v>
      </c>
      <c r="D344" s="1" t="str">
        <f ca="1">IF(MID($B344,D$1,1)="","",LOOKUP(MID($B344,D$1,1),DigitRoots!$B$1:$B$23,DigitRoots!$C$1:$C$24))</f>
        <v>pent</v>
      </c>
      <c r="E344" s="1" t="str">
        <f ca="1">IF(MID($B344,E$1,1)="","",LOOKUP(MID($B344,E$1,1),DigitRoots!$B$1:$B$23,DigitRoots!$C$1:$C$24))</f>
        <v>bi</v>
      </c>
      <c r="F344" s="1" t="str">
        <f ca="1">IF(MID($B344,F$1,1)="","",LOOKUP(MID($B344,F$1,1),DigitRoots!$B$1:$B$23,DigitRoots!$C$1:$C$24))</f>
        <v>hex</v>
      </c>
    </row>
    <row r="345" spans="1:6">
      <c r="A345">
        <f t="shared" si="19"/>
        <v>343</v>
      </c>
      <c r="B345" t="str">
        <f t="shared" si="17"/>
        <v>527</v>
      </c>
      <c r="C345" t="str">
        <f t="shared" ca="1" si="18"/>
        <v>pentbisept</v>
      </c>
      <c r="D345" s="1" t="str">
        <f ca="1">IF(MID($B345,D$1,1)="","",LOOKUP(MID($B345,D$1,1),DigitRoots!$B$1:$B$23,DigitRoots!$C$1:$C$24))</f>
        <v>pent</v>
      </c>
      <c r="E345" s="1" t="str">
        <f ca="1">IF(MID($B345,E$1,1)="","",LOOKUP(MID($B345,E$1,1),DigitRoots!$B$1:$B$23,DigitRoots!$C$1:$C$24))</f>
        <v>bi</v>
      </c>
      <c r="F345" s="1" t="str">
        <f ca="1">IF(MID($B345,F$1,1)="","",LOOKUP(MID($B345,F$1,1),DigitRoots!$B$1:$B$23,DigitRoots!$C$1:$C$24))</f>
        <v>sept</v>
      </c>
    </row>
    <row r="346" spans="1:6">
      <c r="A346">
        <f t="shared" si="19"/>
        <v>344</v>
      </c>
      <c r="B346" t="str">
        <f t="shared" si="17"/>
        <v>530</v>
      </c>
      <c r="C346" t="str">
        <f t="shared" ca="1" si="18"/>
        <v>penttrinil</v>
      </c>
      <c r="D346" s="1" t="str">
        <f ca="1">IF(MID($B346,D$1,1)="","",LOOKUP(MID($B346,D$1,1),DigitRoots!$B$1:$B$23,DigitRoots!$C$1:$C$24))</f>
        <v>pent</v>
      </c>
      <c r="E346" s="1" t="str">
        <f ca="1">IF(MID($B346,E$1,1)="","",LOOKUP(MID($B346,E$1,1),DigitRoots!$B$1:$B$23,DigitRoots!$C$1:$C$24))</f>
        <v>tri</v>
      </c>
      <c r="F346" s="1" t="str">
        <f ca="1">IF(MID($B346,F$1,1)="","",LOOKUP(MID($B346,F$1,1),DigitRoots!$B$1:$B$23,DigitRoots!$C$1:$C$24))</f>
        <v>nil</v>
      </c>
    </row>
    <row r="347" spans="1:6">
      <c r="A347">
        <f t="shared" si="19"/>
        <v>345</v>
      </c>
      <c r="B347" t="str">
        <f t="shared" si="17"/>
        <v>531</v>
      </c>
      <c r="C347" t="str">
        <f t="shared" ca="1" si="18"/>
        <v>penttriun</v>
      </c>
      <c r="D347" s="1" t="str">
        <f ca="1">IF(MID($B347,D$1,1)="","",LOOKUP(MID($B347,D$1,1),DigitRoots!$B$1:$B$23,DigitRoots!$C$1:$C$24))</f>
        <v>pent</v>
      </c>
      <c r="E347" s="1" t="str">
        <f ca="1">IF(MID($B347,E$1,1)="","",LOOKUP(MID($B347,E$1,1),DigitRoots!$B$1:$B$23,DigitRoots!$C$1:$C$24))</f>
        <v>tri</v>
      </c>
      <c r="F347" s="1" t="str">
        <f ca="1">IF(MID($B347,F$1,1)="","",LOOKUP(MID($B347,F$1,1),DigitRoots!$B$1:$B$23,DigitRoots!$C$1:$C$24))</f>
        <v>un</v>
      </c>
    </row>
    <row r="348" spans="1:6">
      <c r="A348">
        <f t="shared" si="19"/>
        <v>346</v>
      </c>
      <c r="B348" t="str">
        <f t="shared" si="17"/>
        <v>532</v>
      </c>
      <c r="C348" t="str">
        <f t="shared" ca="1" si="18"/>
        <v>penttribi</v>
      </c>
      <c r="D348" s="1" t="str">
        <f ca="1">IF(MID($B348,D$1,1)="","",LOOKUP(MID($B348,D$1,1),DigitRoots!$B$1:$B$23,DigitRoots!$C$1:$C$24))</f>
        <v>pent</v>
      </c>
      <c r="E348" s="1" t="str">
        <f ca="1">IF(MID($B348,E$1,1)="","",LOOKUP(MID($B348,E$1,1),DigitRoots!$B$1:$B$23,DigitRoots!$C$1:$C$24))</f>
        <v>tri</v>
      </c>
      <c r="F348" s="1" t="str">
        <f ca="1">IF(MID($B348,F$1,1)="","",LOOKUP(MID($B348,F$1,1),DigitRoots!$B$1:$B$23,DigitRoots!$C$1:$C$24))</f>
        <v>bi</v>
      </c>
    </row>
    <row r="349" spans="1:6">
      <c r="A349">
        <f t="shared" si="19"/>
        <v>347</v>
      </c>
      <c r="B349" t="str">
        <f t="shared" si="17"/>
        <v>533</v>
      </c>
      <c r="C349" t="str">
        <f t="shared" ca="1" si="18"/>
        <v>penttritri</v>
      </c>
      <c r="D349" s="1" t="str">
        <f ca="1">IF(MID($B349,D$1,1)="","",LOOKUP(MID($B349,D$1,1),DigitRoots!$B$1:$B$23,DigitRoots!$C$1:$C$24))</f>
        <v>pent</v>
      </c>
      <c r="E349" s="1" t="str">
        <f ca="1">IF(MID($B349,E$1,1)="","",LOOKUP(MID($B349,E$1,1),DigitRoots!$B$1:$B$23,DigitRoots!$C$1:$C$24))</f>
        <v>tri</v>
      </c>
      <c r="F349" s="1" t="str">
        <f ca="1">IF(MID($B349,F$1,1)="","",LOOKUP(MID($B349,F$1,1),DigitRoots!$B$1:$B$23,DigitRoots!$C$1:$C$24))</f>
        <v>tri</v>
      </c>
    </row>
    <row r="350" spans="1:6">
      <c r="A350">
        <f t="shared" si="19"/>
        <v>348</v>
      </c>
      <c r="B350" t="str">
        <f t="shared" si="17"/>
        <v>534</v>
      </c>
      <c r="C350" t="str">
        <f t="shared" ca="1" si="18"/>
        <v>penttriquad</v>
      </c>
      <c r="D350" s="1" t="str">
        <f ca="1">IF(MID($B350,D$1,1)="","",LOOKUP(MID($B350,D$1,1),DigitRoots!$B$1:$B$23,DigitRoots!$C$1:$C$24))</f>
        <v>pent</v>
      </c>
      <c r="E350" s="1" t="str">
        <f ca="1">IF(MID($B350,E$1,1)="","",LOOKUP(MID($B350,E$1,1),DigitRoots!$B$1:$B$23,DigitRoots!$C$1:$C$24))</f>
        <v>tri</v>
      </c>
      <c r="F350" s="1" t="str">
        <f ca="1">IF(MID($B350,F$1,1)="","",LOOKUP(MID($B350,F$1,1),DigitRoots!$B$1:$B$23,DigitRoots!$C$1:$C$24))</f>
        <v>quad</v>
      </c>
    </row>
    <row r="351" spans="1:6">
      <c r="A351">
        <f t="shared" si="19"/>
        <v>349</v>
      </c>
      <c r="B351" t="str">
        <f t="shared" si="17"/>
        <v>535</v>
      </c>
      <c r="C351" t="str">
        <f t="shared" ca="1" si="18"/>
        <v>penttripent</v>
      </c>
      <c r="D351" s="1" t="str">
        <f ca="1">IF(MID($B351,D$1,1)="","",LOOKUP(MID($B351,D$1,1),DigitRoots!$B$1:$B$23,DigitRoots!$C$1:$C$24))</f>
        <v>pent</v>
      </c>
      <c r="E351" s="1" t="str">
        <f ca="1">IF(MID($B351,E$1,1)="","",LOOKUP(MID($B351,E$1,1),DigitRoots!$B$1:$B$23,DigitRoots!$C$1:$C$24))</f>
        <v>tri</v>
      </c>
      <c r="F351" s="1" t="str">
        <f ca="1">IF(MID($B351,F$1,1)="","",LOOKUP(MID($B351,F$1,1),DigitRoots!$B$1:$B$23,DigitRoots!$C$1:$C$24))</f>
        <v>pent</v>
      </c>
    </row>
    <row r="352" spans="1:6">
      <c r="A352">
        <f t="shared" si="19"/>
        <v>350</v>
      </c>
      <c r="B352" t="str">
        <f t="shared" si="17"/>
        <v>536</v>
      </c>
      <c r="C352" t="str">
        <f t="shared" ca="1" si="18"/>
        <v>penttrihex</v>
      </c>
      <c r="D352" s="1" t="str">
        <f ca="1">IF(MID($B352,D$1,1)="","",LOOKUP(MID($B352,D$1,1),DigitRoots!$B$1:$B$23,DigitRoots!$C$1:$C$24))</f>
        <v>pent</v>
      </c>
      <c r="E352" s="1" t="str">
        <f ca="1">IF(MID($B352,E$1,1)="","",LOOKUP(MID($B352,E$1,1),DigitRoots!$B$1:$B$23,DigitRoots!$C$1:$C$24))</f>
        <v>tri</v>
      </c>
      <c r="F352" s="1" t="str">
        <f ca="1">IF(MID($B352,F$1,1)="","",LOOKUP(MID($B352,F$1,1),DigitRoots!$B$1:$B$23,DigitRoots!$C$1:$C$24))</f>
        <v>hex</v>
      </c>
    </row>
    <row r="353" spans="1:6">
      <c r="A353">
        <f t="shared" si="19"/>
        <v>351</v>
      </c>
      <c r="B353" t="str">
        <f t="shared" si="17"/>
        <v>537</v>
      </c>
      <c r="C353" t="str">
        <f t="shared" ca="1" si="18"/>
        <v>penttrisept</v>
      </c>
      <c r="D353" s="1" t="str">
        <f ca="1">IF(MID($B353,D$1,1)="","",LOOKUP(MID($B353,D$1,1),DigitRoots!$B$1:$B$23,DigitRoots!$C$1:$C$24))</f>
        <v>pent</v>
      </c>
      <c r="E353" s="1" t="str">
        <f ca="1">IF(MID($B353,E$1,1)="","",LOOKUP(MID($B353,E$1,1),DigitRoots!$B$1:$B$23,DigitRoots!$C$1:$C$24))</f>
        <v>tri</v>
      </c>
      <c r="F353" s="1" t="str">
        <f ca="1">IF(MID($B353,F$1,1)="","",LOOKUP(MID($B353,F$1,1),DigitRoots!$B$1:$B$23,DigitRoots!$C$1:$C$24))</f>
        <v>sept</v>
      </c>
    </row>
    <row r="354" spans="1:6">
      <c r="A354">
        <f t="shared" si="19"/>
        <v>352</v>
      </c>
      <c r="B354" t="str">
        <f t="shared" si="17"/>
        <v>540</v>
      </c>
      <c r="C354" t="str">
        <f t="shared" ca="1" si="18"/>
        <v>pentquadnil</v>
      </c>
      <c r="D354" s="1" t="str">
        <f ca="1">IF(MID($B354,D$1,1)="","",LOOKUP(MID($B354,D$1,1),DigitRoots!$B$1:$B$23,DigitRoots!$C$1:$C$24))</f>
        <v>pent</v>
      </c>
      <c r="E354" s="1" t="str">
        <f ca="1">IF(MID($B354,E$1,1)="","",LOOKUP(MID($B354,E$1,1),DigitRoots!$B$1:$B$23,DigitRoots!$C$1:$C$24))</f>
        <v>quad</v>
      </c>
      <c r="F354" s="1" t="str">
        <f ca="1">IF(MID($B354,F$1,1)="","",LOOKUP(MID($B354,F$1,1),DigitRoots!$B$1:$B$23,DigitRoots!$C$1:$C$24))</f>
        <v>nil</v>
      </c>
    </row>
    <row r="355" spans="1:6">
      <c r="A355">
        <f t="shared" si="19"/>
        <v>353</v>
      </c>
      <c r="B355" t="str">
        <f t="shared" si="17"/>
        <v>541</v>
      </c>
      <c r="C355" t="str">
        <f t="shared" ca="1" si="18"/>
        <v>pentquadun</v>
      </c>
      <c r="D355" s="1" t="str">
        <f ca="1">IF(MID($B355,D$1,1)="","",LOOKUP(MID($B355,D$1,1),DigitRoots!$B$1:$B$23,DigitRoots!$C$1:$C$24))</f>
        <v>pent</v>
      </c>
      <c r="E355" s="1" t="str">
        <f ca="1">IF(MID($B355,E$1,1)="","",LOOKUP(MID($B355,E$1,1),DigitRoots!$B$1:$B$23,DigitRoots!$C$1:$C$24))</f>
        <v>quad</v>
      </c>
      <c r="F355" s="1" t="str">
        <f ca="1">IF(MID($B355,F$1,1)="","",LOOKUP(MID($B355,F$1,1),DigitRoots!$B$1:$B$23,DigitRoots!$C$1:$C$24))</f>
        <v>un</v>
      </c>
    </row>
    <row r="356" spans="1:6">
      <c r="A356">
        <f t="shared" si="19"/>
        <v>354</v>
      </c>
      <c r="B356" t="str">
        <f t="shared" si="17"/>
        <v>542</v>
      </c>
      <c r="C356" t="str">
        <f t="shared" ca="1" si="18"/>
        <v>pentquadbi</v>
      </c>
      <c r="D356" s="1" t="str">
        <f ca="1">IF(MID($B356,D$1,1)="","",LOOKUP(MID($B356,D$1,1),DigitRoots!$B$1:$B$23,DigitRoots!$C$1:$C$24))</f>
        <v>pent</v>
      </c>
      <c r="E356" s="1" t="str">
        <f ca="1">IF(MID($B356,E$1,1)="","",LOOKUP(MID($B356,E$1,1),DigitRoots!$B$1:$B$23,DigitRoots!$C$1:$C$24))</f>
        <v>quad</v>
      </c>
      <c r="F356" s="1" t="str">
        <f ca="1">IF(MID($B356,F$1,1)="","",LOOKUP(MID($B356,F$1,1),DigitRoots!$B$1:$B$23,DigitRoots!$C$1:$C$24))</f>
        <v>bi</v>
      </c>
    </row>
    <row r="357" spans="1:6">
      <c r="A357">
        <f t="shared" si="19"/>
        <v>355</v>
      </c>
      <c r="B357" t="str">
        <f t="shared" si="17"/>
        <v>543</v>
      </c>
      <c r="C357" t="str">
        <f t="shared" ca="1" si="18"/>
        <v>pentquadtri</v>
      </c>
      <c r="D357" s="1" t="str">
        <f ca="1">IF(MID($B357,D$1,1)="","",LOOKUP(MID($B357,D$1,1),DigitRoots!$B$1:$B$23,DigitRoots!$C$1:$C$24))</f>
        <v>pent</v>
      </c>
      <c r="E357" s="1" t="str">
        <f ca="1">IF(MID($B357,E$1,1)="","",LOOKUP(MID($B357,E$1,1),DigitRoots!$B$1:$B$23,DigitRoots!$C$1:$C$24))</f>
        <v>quad</v>
      </c>
      <c r="F357" s="1" t="str">
        <f ca="1">IF(MID($B357,F$1,1)="","",LOOKUP(MID($B357,F$1,1),DigitRoots!$B$1:$B$23,DigitRoots!$C$1:$C$24))</f>
        <v>tri</v>
      </c>
    </row>
    <row r="358" spans="1:6">
      <c r="A358">
        <f t="shared" si="19"/>
        <v>356</v>
      </c>
      <c r="B358" t="str">
        <f t="shared" si="17"/>
        <v>544</v>
      </c>
      <c r="C358" t="str">
        <f t="shared" ca="1" si="18"/>
        <v>pentquadquad</v>
      </c>
      <c r="D358" s="1" t="str">
        <f ca="1">IF(MID($B358,D$1,1)="","",LOOKUP(MID($B358,D$1,1),DigitRoots!$B$1:$B$23,DigitRoots!$C$1:$C$24))</f>
        <v>pent</v>
      </c>
      <c r="E358" s="1" t="str">
        <f ca="1">IF(MID($B358,E$1,1)="","",LOOKUP(MID($B358,E$1,1),DigitRoots!$B$1:$B$23,DigitRoots!$C$1:$C$24))</f>
        <v>quad</v>
      </c>
      <c r="F358" s="1" t="str">
        <f ca="1">IF(MID($B358,F$1,1)="","",LOOKUP(MID($B358,F$1,1),DigitRoots!$B$1:$B$23,DigitRoots!$C$1:$C$24))</f>
        <v>quad</v>
      </c>
    </row>
    <row r="359" spans="1:6">
      <c r="A359">
        <f t="shared" si="19"/>
        <v>357</v>
      </c>
      <c r="B359" t="str">
        <f t="shared" si="17"/>
        <v>545</v>
      </c>
      <c r="C359" t="str">
        <f t="shared" ca="1" si="18"/>
        <v>pentquadpent</v>
      </c>
      <c r="D359" s="1" t="str">
        <f ca="1">IF(MID($B359,D$1,1)="","",LOOKUP(MID($B359,D$1,1),DigitRoots!$B$1:$B$23,DigitRoots!$C$1:$C$24))</f>
        <v>pent</v>
      </c>
      <c r="E359" s="1" t="str">
        <f ca="1">IF(MID($B359,E$1,1)="","",LOOKUP(MID($B359,E$1,1),DigitRoots!$B$1:$B$23,DigitRoots!$C$1:$C$24))</f>
        <v>quad</v>
      </c>
      <c r="F359" s="1" t="str">
        <f ca="1">IF(MID($B359,F$1,1)="","",LOOKUP(MID($B359,F$1,1),DigitRoots!$B$1:$B$23,DigitRoots!$C$1:$C$24))</f>
        <v>pent</v>
      </c>
    </row>
    <row r="360" spans="1:6">
      <c r="A360">
        <f t="shared" si="19"/>
        <v>358</v>
      </c>
      <c r="B360" t="str">
        <f t="shared" si="17"/>
        <v>546</v>
      </c>
      <c r="C360" t="str">
        <f t="shared" ca="1" si="18"/>
        <v>pentquadhex</v>
      </c>
      <c r="D360" s="1" t="str">
        <f ca="1">IF(MID($B360,D$1,1)="","",LOOKUP(MID($B360,D$1,1),DigitRoots!$B$1:$B$23,DigitRoots!$C$1:$C$24))</f>
        <v>pent</v>
      </c>
      <c r="E360" s="1" t="str">
        <f ca="1">IF(MID($B360,E$1,1)="","",LOOKUP(MID($B360,E$1,1),DigitRoots!$B$1:$B$23,DigitRoots!$C$1:$C$24))</f>
        <v>quad</v>
      </c>
      <c r="F360" s="1" t="str">
        <f ca="1">IF(MID($B360,F$1,1)="","",LOOKUP(MID($B360,F$1,1),DigitRoots!$B$1:$B$23,DigitRoots!$C$1:$C$24))</f>
        <v>hex</v>
      </c>
    </row>
    <row r="361" spans="1:6">
      <c r="A361">
        <f t="shared" si="19"/>
        <v>359</v>
      </c>
      <c r="B361" t="str">
        <f t="shared" si="17"/>
        <v>547</v>
      </c>
      <c r="C361" t="str">
        <f t="shared" ca="1" si="18"/>
        <v>pentquadsept</v>
      </c>
      <c r="D361" s="1" t="str">
        <f ca="1">IF(MID($B361,D$1,1)="","",LOOKUP(MID($B361,D$1,1),DigitRoots!$B$1:$B$23,DigitRoots!$C$1:$C$24))</f>
        <v>pent</v>
      </c>
      <c r="E361" s="1" t="str">
        <f ca="1">IF(MID($B361,E$1,1)="","",LOOKUP(MID($B361,E$1,1),DigitRoots!$B$1:$B$23,DigitRoots!$C$1:$C$24))</f>
        <v>quad</v>
      </c>
      <c r="F361" s="1" t="str">
        <f ca="1">IF(MID($B361,F$1,1)="","",LOOKUP(MID($B361,F$1,1),DigitRoots!$B$1:$B$23,DigitRoots!$C$1:$C$24))</f>
        <v>sept</v>
      </c>
    </row>
    <row r="362" spans="1:6">
      <c r="A362">
        <f t="shared" si="19"/>
        <v>360</v>
      </c>
      <c r="B362" t="str">
        <f t="shared" si="17"/>
        <v>550</v>
      </c>
      <c r="C362" t="str">
        <f t="shared" ca="1" si="18"/>
        <v>pentpentnil</v>
      </c>
      <c r="D362" s="1" t="str">
        <f ca="1">IF(MID($B362,D$1,1)="","",LOOKUP(MID($B362,D$1,1),DigitRoots!$B$1:$B$23,DigitRoots!$C$1:$C$24))</f>
        <v>pent</v>
      </c>
      <c r="E362" s="1" t="str">
        <f ca="1">IF(MID($B362,E$1,1)="","",LOOKUP(MID($B362,E$1,1),DigitRoots!$B$1:$B$23,DigitRoots!$C$1:$C$24))</f>
        <v>pent</v>
      </c>
      <c r="F362" s="1" t="str">
        <f ca="1">IF(MID($B362,F$1,1)="","",LOOKUP(MID($B362,F$1,1),DigitRoots!$B$1:$B$23,DigitRoots!$C$1:$C$24))</f>
        <v>nil</v>
      </c>
    </row>
    <row r="363" spans="1:6">
      <c r="A363">
        <f t="shared" si="19"/>
        <v>361</v>
      </c>
      <c r="B363" t="str">
        <f t="shared" si="17"/>
        <v>551</v>
      </c>
      <c r="C363" t="str">
        <f t="shared" ca="1" si="18"/>
        <v>pentpentun</v>
      </c>
      <c r="D363" s="1" t="str">
        <f ca="1">IF(MID($B363,D$1,1)="","",LOOKUP(MID($B363,D$1,1),DigitRoots!$B$1:$B$23,DigitRoots!$C$1:$C$24))</f>
        <v>pent</v>
      </c>
      <c r="E363" s="1" t="str">
        <f ca="1">IF(MID($B363,E$1,1)="","",LOOKUP(MID($B363,E$1,1),DigitRoots!$B$1:$B$23,DigitRoots!$C$1:$C$24))</f>
        <v>pent</v>
      </c>
      <c r="F363" s="1" t="str">
        <f ca="1">IF(MID($B363,F$1,1)="","",LOOKUP(MID($B363,F$1,1),DigitRoots!$B$1:$B$23,DigitRoots!$C$1:$C$24))</f>
        <v>un</v>
      </c>
    </row>
    <row r="364" spans="1:6">
      <c r="A364">
        <f t="shared" si="19"/>
        <v>362</v>
      </c>
      <c r="B364" t="str">
        <f t="shared" si="17"/>
        <v>552</v>
      </c>
      <c r="C364" t="str">
        <f t="shared" ca="1" si="18"/>
        <v>pentpentbi</v>
      </c>
      <c r="D364" s="1" t="str">
        <f ca="1">IF(MID($B364,D$1,1)="","",LOOKUP(MID($B364,D$1,1),DigitRoots!$B$1:$B$23,DigitRoots!$C$1:$C$24))</f>
        <v>pent</v>
      </c>
      <c r="E364" s="1" t="str">
        <f ca="1">IF(MID($B364,E$1,1)="","",LOOKUP(MID($B364,E$1,1),DigitRoots!$B$1:$B$23,DigitRoots!$C$1:$C$24))</f>
        <v>pent</v>
      </c>
      <c r="F364" s="1" t="str">
        <f ca="1">IF(MID($B364,F$1,1)="","",LOOKUP(MID($B364,F$1,1),DigitRoots!$B$1:$B$23,DigitRoots!$C$1:$C$24))</f>
        <v>bi</v>
      </c>
    </row>
    <row r="365" spans="1:6">
      <c r="A365">
        <f t="shared" si="19"/>
        <v>363</v>
      </c>
      <c r="B365" t="str">
        <f t="shared" si="17"/>
        <v>553</v>
      </c>
      <c r="C365" t="str">
        <f t="shared" ca="1" si="18"/>
        <v>pentpenttri</v>
      </c>
      <c r="D365" s="1" t="str">
        <f ca="1">IF(MID($B365,D$1,1)="","",LOOKUP(MID($B365,D$1,1),DigitRoots!$B$1:$B$23,DigitRoots!$C$1:$C$24))</f>
        <v>pent</v>
      </c>
      <c r="E365" s="1" t="str">
        <f ca="1">IF(MID($B365,E$1,1)="","",LOOKUP(MID($B365,E$1,1),DigitRoots!$B$1:$B$23,DigitRoots!$C$1:$C$24))</f>
        <v>pent</v>
      </c>
      <c r="F365" s="1" t="str">
        <f ca="1">IF(MID($B365,F$1,1)="","",LOOKUP(MID($B365,F$1,1),DigitRoots!$B$1:$B$23,DigitRoots!$C$1:$C$24))</f>
        <v>tri</v>
      </c>
    </row>
    <row r="366" spans="1:6">
      <c r="A366">
        <f t="shared" si="19"/>
        <v>364</v>
      </c>
      <c r="B366" t="str">
        <f t="shared" si="17"/>
        <v>554</v>
      </c>
      <c r="C366" t="str">
        <f t="shared" ca="1" si="18"/>
        <v>pentpentquad</v>
      </c>
      <c r="D366" s="1" t="str">
        <f ca="1">IF(MID($B366,D$1,1)="","",LOOKUP(MID($B366,D$1,1),DigitRoots!$B$1:$B$23,DigitRoots!$C$1:$C$24))</f>
        <v>pent</v>
      </c>
      <c r="E366" s="1" t="str">
        <f ca="1">IF(MID($B366,E$1,1)="","",LOOKUP(MID($B366,E$1,1),DigitRoots!$B$1:$B$23,DigitRoots!$C$1:$C$24))</f>
        <v>pent</v>
      </c>
      <c r="F366" s="1" t="str">
        <f ca="1">IF(MID($B366,F$1,1)="","",LOOKUP(MID($B366,F$1,1),DigitRoots!$B$1:$B$23,DigitRoots!$C$1:$C$24))</f>
        <v>quad</v>
      </c>
    </row>
    <row r="367" spans="1:6">
      <c r="A367">
        <f t="shared" si="19"/>
        <v>365</v>
      </c>
      <c r="B367" t="str">
        <f t="shared" si="17"/>
        <v>555</v>
      </c>
      <c r="C367" t="str">
        <f t="shared" ca="1" si="18"/>
        <v>pentpentpent</v>
      </c>
      <c r="D367" s="1" t="str">
        <f ca="1">IF(MID($B367,D$1,1)="","",LOOKUP(MID($B367,D$1,1),DigitRoots!$B$1:$B$23,DigitRoots!$C$1:$C$24))</f>
        <v>pent</v>
      </c>
      <c r="E367" s="1" t="str">
        <f ca="1">IF(MID($B367,E$1,1)="","",LOOKUP(MID($B367,E$1,1),DigitRoots!$B$1:$B$23,DigitRoots!$C$1:$C$24))</f>
        <v>pent</v>
      </c>
      <c r="F367" s="1" t="str">
        <f ca="1">IF(MID($B367,F$1,1)="","",LOOKUP(MID($B367,F$1,1),DigitRoots!$B$1:$B$23,DigitRoots!$C$1:$C$24))</f>
        <v>pent</v>
      </c>
    </row>
    <row r="368" spans="1:6">
      <c r="A368">
        <f t="shared" si="19"/>
        <v>366</v>
      </c>
      <c r="B368" t="str">
        <f t="shared" si="17"/>
        <v>556</v>
      </c>
      <c r="C368" t="str">
        <f t="shared" ca="1" si="18"/>
        <v>pentpenthex</v>
      </c>
      <c r="D368" s="1" t="str">
        <f ca="1">IF(MID($B368,D$1,1)="","",LOOKUP(MID($B368,D$1,1),DigitRoots!$B$1:$B$23,DigitRoots!$C$1:$C$24))</f>
        <v>pent</v>
      </c>
      <c r="E368" s="1" t="str">
        <f ca="1">IF(MID($B368,E$1,1)="","",LOOKUP(MID($B368,E$1,1),DigitRoots!$B$1:$B$23,DigitRoots!$C$1:$C$24))</f>
        <v>pent</v>
      </c>
      <c r="F368" s="1" t="str">
        <f ca="1">IF(MID($B368,F$1,1)="","",LOOKUP(MID($B368,F$1,1),DigitRoots!$B$1:$B$23,DigitRoots!$C$1:$C$24))</f>
        <v>hex</v>
      </c>
    </row>
    <row r="369" spans="1:6">
      <c r="A369">
        <f t="shared" si="19"/>
        <v>367</v>
      </c>
      <c r="B369" t="str">
        <f t="shared" si="17"/>
        <v>557</v>
      </c>
      <c r="C369" t="str">
        <f t="shared" ca="1" si="18"/>
        <v>pentpentsept</v>
      </c>
      <c r="D369" s="1" t="str">
        <f ca="1">IF(MID($B369,D$1,1)="","",LOOKUP(MID($B369,D$1,1),DigitRoots!$B$1:$B$23,DigitRoots!$C$1:$C$24))</f>
        <v>pent</v>
      </c>
      <c r="E369" s="1" t="str">
        <f ca="1">IF(MID($B369,E$1,1)="","",LOOKUP(MID($B369,E$1,1),DigitRoots!$B$1:$B$23,DigitRoots!$C$1:$C$24))</f>
        <v>pent</v>
      </c>
      <c r="F369" s="1" t="str">
        <f ca="1">IF(MID($B369,F$1,1)="","",LOOKUP(MID($B369,F$1,1),DigitRoots!$B$1:$B$23,DigitRoots!$C$1:$C$24))</f>
        <v>sept</v>
      </c>
    </row>
    <row r="370" spans="1:6">
      <c r="A370">
        <f t="shared" si="19"/>
        <v>368</v>
      </c>
      <c r="B370" t="str">
        <f t="shared" si="17"/>
        <v>560</v>
      </c>
      <c r="C370" t="str">
        <f t="shared" ca="1" si="18"/>
        <v>penthexnil</v>
      </c>
      <c r="D370" s="1" t="str">
        <f ca="1">IF(MID($B370,D$1,1)="","",LOOKUP(MID($B370,D$1,1),DigitRoots!$B$1:$B$23,DigitRoots!$C$1:$C$24))</f>
        <v>pent</v>
      </c>
      <c r="E370" s="1" t="str">
        <f ca="1">IF(MID($B370,E$1,1)="","",LOOKUP(MID($B370,E$1,1),DigitRoots!$B$1:$B$23,DigitRoots!$C$1:$C$24))</f>
        <v>hex</v>
      </c>
      <c r="F370" s="1" t="str">
        <f ca="1">IF(MID($B370,F$1,1)="","",LOOKUP(MID($B370,F$1,1),DigitRoots!$B$1:$B$23,DigitRoots!$C$1:$C$24))</f>
        <v>nil</v>
      </c>
    </row>
    <row r="371" spans="1:6">
      <c r="A371">
        <f t="shared" si="19"/>
        <v>369</v>
      </c>
      <c r="B371" t="str">
        <f t="shared" si="17"/>
        <v>561</v>
      </c>
      <c r="C371" t="str">
        <f t="shared" ca="1" si="18"/>
        <v>penthexun</v>
      </c>
      <c r="D371" s="1" t="str">
        <f ca="1">IF(MID($B371,D$1,1)="","",LOOKUP(MID($B371,D$1,1),DigitRoots!$B$1:$B$23,DigitRoots!$C$1:$C$24))</f>
        <v>pent</v>
      </c>
      <c r="E371" s="1" t="str">
        <f ca="1">IF(MID($B371,E$1,1)="","",LOOKUP(MID($B371,E$1,1),DigitRoots!$B$1:$B$23,DigitRoots!$C$1:$C$24))</f>
        <v>hex</v>
      </c>
      <c r="F371" s="1" t="str">
        <f ca="1">IF(MID($B371,F$1,1)="","",LOOKUP(MID($B371,F$1,1),DigitRoots!$B$1:$B$23,DigitRoots!$C$1:$C$24))</f>
        <v>un</v>
      </c>
    </row>
    <row r="372" spans="1:6">
      <c r="A372">
        <f t="shared" si="19"/>
        <v>370</v>
      </c>
      <c r="B372" t="str">
        <f t="shared" si="17"/>
        <v>562</v>
      </c>
      <c r="C372" t="str">
        <f t="shared" ca="1" si="18"/>
        <v>penthexbi</v>
      </c>
      <c r="D372" s="1" t="str">
        <f ca="1">IF(MID($B372,D$1,1)="","",LOOKUP(MID($B372,D$1,1),DigitRoots!$B$1:$B$23,DigitRoots!$C$1:$C$24))</f>
        <v>pent</v>
      </c>
      <c r="E372" s="1" t="str">
        <f ca="1">IF(MID($B372,E$1,1)="","",LOOKUP(MID($B372,E$1,1),DigitRoots!$B$1:$B$23,DigitRoots!$C$1:$C$24))</f>
        <v>hex</v>
      </c>
      <c r="F372" s="1" t="str">
        <f ca="1">IF(MID($B372,F$1,1)="","",LOOKUP(MID($B372,F$1,1),DigitRoots!$B$1:$B$23,DigitRoots!$C$1:$C$24))</f>
        <v>bi</v>
      </c>
    </row>
    <row r="373" spans="1:6">
      <c r="A373">
        <f t="shared" si="19"/>
        <v>371</v>
      </c>
      <c r="B373" t="str">
        <f t="shared" si="17"/>
        <v>563</v>
      </c>
      <c r="C373" t="str">
        <f t="shared" ca="1" si="18"/>
        <v>penthextri</v>
      </c>
      <c r="D373" s="1" t="str">
        <f ca="1">IF(MID($B373,D$1,1)="","",LOOKUP(MID($B373,D$1,1),DigitRoots!$B$1:$B$23,DigitRoots!$C$1:$C$24))</f>
        <v>pent</v>
      </c>
      <c r="E373" s="1" t="str">
        <f ca="1">IF(MID($B373,E$1,1)="","",LOOKUP(MID($B373,E$1,1),DigitRoots!$B$1:$B$23,DigitRoots!$C$1:$C$24))</f>
        <v>hex</v>
      </c>
      <c r="F373" s="1" t="str">
        <f ca="1">IF(MID($B373,F$1,1)="","",LOOKUP(MID($B373,F$1,1),DigitRoots!$B$1:$B$23,DigitRoots!$C$1:$C$24))</f>
        <v>tri</v>
      </c>
    </row>
    <row r="374" spans="1:6">
      <c r="A374">
        <f t="shared" si="19"/>
        <v>372</v>
      </c>
      <c r="B374" t="str">
        <f t="shared" si="17"/>
        <v>564</v>
      </c>
      <c r="C374" t="str">
        <f t="shared" ca="1" si="18"/>
        <v>penthexquad</v>
      </c>
      <c r="D374" s="1" t="str">
        <f ca="1">IF(MID($B374,D$1,1)="","",LOOKUP(MID($B374,D$1,1),DigitRoots!$B$1:$B$23,DigitRoots!$C$1:$C$24))</f>
        <v>pent</v>
      </c>
      <c r="E374" s="1" t="str">
        <f ca="1">IF(MID($B374,E$1,1)="","",LOOKUP(MID($B374,E$1,1),DigitRoots!$B$1:$B$23,DigitRoots!$C$1:$C$24))</f>
        <v>hex</v>
      </c>
      <c r="F374" s="1" t="str">
        <f ca="1">IF(MID($B374,F$1,1)="","",LOOKUP(MID($B374,F$1,1),DigitRoots!$B$1:$B$23,DigitRoots!$C$1:$C$24))</f>
        <v>quad</v>
      </c>
    </row>
    <row r="375" spans="1:6">
      <c r="A375">
        <f t="shared" si="19"/>
        <v>373</v>
      </c>
      <c r="B375" t="str">
        <f t="shared" si="17"/>
        <v>565</v>
      </c>
      <c r="C375" t="str">
        <f t="shared" ca="1" si="18"/>
        <v>penthexpent</v>
      </c>
      <c r="D375" s="1" t="str">
        <f ca="1">IF(MID($B375,D$1,1)="","",LOOKUP(MID($B375,D$1,1),DigitRoots!$B$1:$B$23,DigitRoots!$C$1:$C$24))</f>
        <v>pent</v>
      </c>
      <c r="E375" s="1" t="str">
        <f ca="1">IF(MID($B375,E$1,1)="","",LOOKUP(MID($B375,E$1,1),DigitRoots!$B$1:$B$23,DigitRoots!$C$1:$C$24))</f>
        <v>hex</v>
      </c>
      <c r="F375" s="1" t="str">
        <f ca="1">IF(MID($B375,F$1,1)="","",LOOKUP(MID($B375,F$1,1),DigitRoots!$B$1:$B$23,DigitRoots!$C$1:$C$24))</f>
        <v>pent</v>
      </c>
    </row>
    <row r="376" spans="1:6">
      <c r="A376">
        <f t="shared" si="19"/>
        <v>374</v>
      </c>
      <c r="B376" t="str">
        <f t="shared" ref="B376:B439" si="20">_xlfn.BASE(A376,Radix)</f>
        <v>566</v>
      </c>
      <c r="C376" t="str">
        <f t="shared" ca="1" si="18"/>
        <v>penthexhex</v>
      </c>
      <c r="D376" s="1" t="str">
        <f ca="1">IF(MID($B376,D$1,1)="","",LOOKUP(MID($B376,D$1,1),DigitRoots!$B$1:$B$23,DigitRoots!$C$1:$C$24))</f>
        <v>pent</v>
      </c>
      <c r="E376" s="1" t="str">
        <f ca="1">IF(MID($B376,E$1,1)="","",LOOKUP(MID($B376,E$1,1),DigitRoots!$B$1:$B$23,DigitRoots!$C$1:$C$24))</f>
        <v>hex</v>
      </c>
      <c r="F376" s="1" t="str">
        <f ca="1">IF(MID($B376,F$1,1)="","",LOOKUP(MID($B376,F$1,1),DigitRoots!$B$1:$B$23,DigitRoots!$C$1:$C$24))</f>
        <v>hex</v>
      </c>
    </row>
    <row r="377" spans="1:6">
      <c r="A377">
        <f t="shared" si="19"/>
        <v>375</v>
      </c>
      <c r="B377" t="str">
        <f t="shared" si="20"/>
        <v>567</v>
      </c>
      <c r="C377" t="str">
        <f t="shared" ca="1" si="18"/>
        <v>penthexsept</v>
      </c>
      <c r="D377" s="1" t="str">
        <f ca="1">IF(MID($B377,D$1,1)="","",LOOKUP(MID($B377,D$1,1),DigitRoots!$B$1:$B$23,DigitRoots!$C$1:$C$24))</f>
        <v>pent</v>
      </c>
      <c r="E377" s="1" t="str">
        <f ca="1">IF(MID($B377,E$1,1)="","",LOOKUP(MID($B377,E$1,1),DigitRoots!$B$1:$B$23,DigitRoots!$C$1:$C$24))</f>
        <v>hex</v>
      </c>
      <c r="F377" s="1" t="str">
        <f ca="1">IF(MID($B377,F$1,1)="","",LOOKUP(MID($B377,F$1,1),DigitRoots!$B$1:$B$23,DigitRoots!$C$1:$C$24))</f>
        <v>sept</v>
      </c>
    </row>
    <row r="378" spans="1:6">
      <c r="A378">
        <f t="shared" si="19"/>
        <v>376</v>
      </c>
      <c r="B378" t="str">
        <f t="shared" si="20"/>
        <v>570</v>
      </c>
      <c r="C378" t="str">
        <f t="shared" ca="1" si="18"/>
        <v>pentseptnil</v>
      </c>
      <c r="D378" s="1" t="str">
        <f ca="1">IF(MID($B378,D$1,1)="","",LOOKUP(MID($B378,D$1,1),DigitRoots!$B$1:$B$23,DigitRoots!$C$1:$C$24))</f>
        <v>pent</v>
      </c>
      <c r="E378" s="1" t="str">
        <f ca="1">IF(MID($B378,E$1,1)="","",LOOKUP(MID($B378,E$1,1),DigitRoots!$B$1:$B$23,DigitRoots!$C$1:$C$24))</f>
        <v>sept</v>
      </c>
      <c r="F378" s="1" t="str">
        <f ca="1">IF(MID($B378,F$1,1)="","",LOOKUP(MID($B378,F$1,1),DigitRoots!$B$1:$B$23,DigitRoots!$C$1:$C$24))</f>
        <v>nil</v>
      </c>
    </row>
    <row r="379" spans="1:6">
      <c r="A379">
        <f t="shared" si="19"/>
        <v>377</v>
      </c>
      <c r="B379" t="str">
        <f t="shared" si="20"/>
        <v>571</v>
      </c>
      <c r="C379" t="str">
        <f t="shared" ca="1" si="18"/>
        <v>pentseptun</v>
      </c>
      <c r="D379" s="1" t="str">
        <f ca="1">IF(MID($B379,D$1,1)="","",LOOKUP(MID($B379,D$1,1),DigitRoots!$B$1:$B$23,DigitRoots!$C$1:$C$24))</f>
        <v>pent</v>
      </c>
      <c r="E379" s="1" t="str">
        <f ca="1">IF(MID($B379,E$1,1)="","",LOOKUP(MID($B379,E$1,1),DigitRoots!$B$1:$B$23,DigitRoots!$C$1:$C$24))</f>
        <v>sept</v>
      </c>
      <c r="F379" s="1" t="str">
        <f ca="1">IF(MID($B379,F$1,1)="","",LOOKUP(MID($B379,F$1,1),DigitRoots!$B$1:$B$23,DigitRoots!$C$1:$C$24))</f>
        <v>un</v>
      </c>
    </row>
    <row r="380" spans="1:6">
      <c r="A380">
        <f t="shared" si="19"/>
        <v>378</v>
      </c>
      <c r="B380" t="str">
        <f t="shared" si="20"/>
        <v>572</v>
      </c>
      <c r="C380" t="str">
        <f t="shared" ca="1" si="18"/>
        <v>pentseptbi</v>
      </c>
      <c r="D380" s="1" t="str">
        <f ca="1">IF(MID($B380,D$1,1)="","",LOOKUP(MID($B380,D$1,1),DigitRoots!$B$1:$B$23,DigitRoots!$C$1:$C$24))</f>
        <v>pent</v>
      </c>
      <c r="E380" s="1" t="str">
        <f ca="1">IF(MID($B380,E$1,1)="","",LOOKUP(MID($B380,E$1,1),DigitRoots!$B$1:$B$23,DigitRoots!$C$1:$C$24))</f>
        <v>sept</v>
      </c>
      <c r="F380" s="1" t="str">
        <f ca="1">IF(MID($B380,F$1,1)="","",LOOKUP(MID($B380,F$1,1),DigitRoots!$B$1:$B$23,DigitRoots!$C$1:$C$24))</f>
        <v>bi</v>
      </c>
    </row>
    <row r="381" spans="1:6">
      <c r="A381">
        <f t="shared" si="19"/>
        <v>379</v>
      </c>
      <c r="B381" t="str">
        <f t="shared" si="20"/>
        <v>573</v>
      </c>
      <c r="C381" t="str">
        <f t="shared" ca="1" si="18"/>
        <v>pentsepttri</v>
      </c>
      <c r="D381" s="1" t="str">
        <f ca="1">IF(MID($B381,D$1,1)="","",LOOKUP(MID($B381,D$1,1),DigitRoots!$B$1:$B$23,DigitRoots!$C$1:$C$24))</f>
        <v>pent</v>
      </c>
      <c r="E381" s="1" t="str">
        <f ca="1">IF(MID($B381,E$1,1)="","",LOOKUP(MID($B381,E$1,1),DigitRoots!$B$1:$B$23,DigitRoots!$C$1:$C$24))</f>
        <v>sept</v>
      </c>
      <c r="F381" s="1" t="str">
        <f ca="1">IF(MID($B381,F$1,1)="","",LOOKUP(MID($B381,F$1,1),DigitRoots!$B$1:$B$23,DigitRoots!$C$1:$C$24))</f>
        <v>tri</v>
      </c>
    </row>
    <row r="382" spans="1:6">
      <c r="A382">
        <f t="shared" si="19"/>
        <v>380</v>
      </c>
      <c r="B382" t="str">
        <f t="shared" si="20"/>
        <v>574</v>
      </c>
      <c r="C382" t="str">
        <f t="shared" ca="1" si="18"/>
        <v>pentseptquad</v>
      </c>
      <c r="D382" s="1" t="str">
        <f ca="1">IF(MID($B382,D$1,1)="","",LOOKUP(MID($B382,D$1,1),DigitRoots!$B$1:$B$23,DigitRoots!$C$1:$C$24))</f>
        <v>pent</v>
      </c>
      <c r="E382" s="1" t="str">
        <f ca="1">IF(MID($B382,E$1,1)="","",LOOKUP(MID($B382,E$1,1),DigitRoots!$B$1:$B$23,DigitRoots!$C$1:$C$24))</f>
        <v>sept</v>
      </c>
      <c r="F382" s="1" t="str">
        <f ca="1">IF(MID($B382,F$1,1)="","",LOOKUP(MID($B382,F$1,1),DigitRoots!$B$1:$B$23,DigitRoots!$C$1:$C$24))</f>
        <v>quad</v>
      </c>
    </row>
    <row r="383" spans="1:6">
      <c r="A383">
        <f t="shared" si="19"/>
        <v>381</v>
      </c>
      <c r="B383" t="str">
        <f t="shared" si="20"/>
        <v>575</v>
      </c>
      <c r="C383" t="str">
        <f t="shared" ca="1" si="18"/>
        <v>pentseptpent</v>
      </c>
      <c r="D383" s="1" t="str">
        <f ca="1">IF(MID($B383,D$1,1)="","",LOOKUP(MID($B383,D$1,1),DigitRoots!$B$1:$B$23,DigitRoots!$C$1:$C$24))</f>
        <v>pent</v>
      </c>
      <c r="E383" s="1" t="str">
        <f ca="1">IF(MID($B383,E$1,1)="","",LOOKUP(MID($B383,E$1,1),DigitRoots!$B$1:$B$23,DigitRoots!$C$1:$C$24))</f>
        <v>sept</v>
      </c>
      <c r="F383" s="1" t="str">
        <f ca="1">IF(MID($B383,F$1,1)="","",LOOKUP(MID($B383,F$1,1),DigitRoots!$B$1:$B$23,DigitRoots!$C$1:$C$24))</f>
        <v>pent</v>
      </c>
    </row>
    <row r="384" spans="1:6">
      <c r="A384">
        <f t="shared" si="19"/>
        <v>382</v>
      </c>
      <c r="B384" t="str">
        <f t="shared" si="20"/>
        <v>576</v>
      </c>
      <c r="C384" t="str">
        <f t="shared" ca="1" si="18"/>
        <v>pentsepthex</v>
      </c>
      <c r="D384" s="1" t="str">
        <f ca="1">IF(MID($B384,D$1,1)="","",LOOKUP(MID($B384,D$1,1),DigitRoots!$B$1:$B$23,DigitRoots!$C$1:$C$24))</f>
        <v>pent</v>
      </c>
      <c r="E384" s="1" t="str">
        <f ca="1">IF(MID($B384,E$1,1)="","",LOOKUP(MID($B384,E$1,1),DigitRoots!$B$1:$B$23,DigitRoots!$C$1:$C$24))</f>
        <v>sept</v>
      </c>
      <c r="F384" s="1" t="str">
        <f ca="1">IF(MID($B384,F$1,1)="","",LOOKUP(MID($B384,F$1,1),DigitRoots!$B$1:$B$23,DigitRoots!$C$1:$C$24))</f>
        <v>hex</v>
      </c>
    </row>
    <row r="385" spans="1:6">
      <c r="A385">
        <f t="shared" si="19"/>
        <v>383</v>
      </c>
      <c r="B385" t="str">
        <f t="shared" si="20"/>
        <v>577</v>
      </c>
      <c r="C385" t="str">
        <f t="shared" ca="1" si="18"/>
        <v>pentseptsept</v>
      </c>
      <c r="D385" s="1" t="str">
        <f ca="1">IF(MID($B385,D$1,1)="","",LOOKUP(MID($B385,D$1,1),DigitRoots!$B$1:$B$23,DigitRoots!$C$1:$C$24))</f>
        <v>pent</v>
      </c>
      <c r="E385" s="1" t="str">
        <f ca="1">IF(MID($B385,E$1,1)="","",LOOKUP(MID($B385,E$1,1),DigitRoots!$B$1:$B$23,DigitRoots!$C$1:$C$24))</f>
        <v>sept</v>
      </c>
      <c r="F385" s="1" t="str">
        <f ca="1">IF(MID($B385,F$1,1)="","",LOOKUP(MID($B385,F$1,1),DigitRoots!$B$1:$B$23,DigitRoots!$C$1:$C$24))</f>
        <v>sept</v>
      </c>
    </row>
    <row r="386" spans="1:6">
      <c r="A386">
        <f t="shared" si="19"/>
        <v>384</v>
      </c>
      <c r="B386" t="str">
        <f t="shared" si="20"/>
        <v>600</v>
      </c>
      <c r="C386" t="str">
        <f t="shared" ca="1" si="18"/>
        <v>hexnilnil</v>
      </c>
      <c r="D386" s="1" t="str">
        <f ca="1">IF(MID($B386,D$1,1)="","",LOOKUP(MID($B386,D$1,1),DigitRoots!$B$1:$B$23,DigitRoots!$C$1:$C$24))</f>
        <v>hex</v>
      </c>
      <c r="E386" s="1" t="str">
        <f ca="1">IF(MID($B386,E$1,1)="","",LOOKUP(MID($B386,E$1,1),DigitRoots!$B$1:$B$23,DigitRoots!$C$1:$C$24))</f>
        <v>nil</v>
      </c>
      <c r="F386" s="1" t="str">
        <f ca="1">IF(MID($B386,F$1,1)="","",LOOKUP(MID($B386,F$1,1),DigitRoots!$B$1:$B$23,DigitRoots!$C$1:$C$24))</f>
        <v>nil</v>
      </c>
    </row>
    <row r="387" spans="1:6">
      <c r="A387">
        <f t="shared" si="19"/>
        <v>385</v>
      </c>
      <c r="B387" t="str">
        <f t="shared" si="20"/>
        <v>601</v>
      </c>
      <c r="C387" t="str">
        <f t="shared" ref="C387:C450" ca="1" si="21">_xlfn.CONCAT(D387:F387)</f>
        <v>hexnilun</v>
      </c>
      <c r="D387" s="1" t="str">
        <f ca="1">IF(MID($B387,D$1,1)="","",LOOKUP(MID($B387,D$1,1),DigitRoots!$B$1:$B$23,DigitRoots!$C$1:$C$24))</f>
        <v>hex</v>
      </c>
      <c r="E387" s="1" t="str">
        <f ca="1">IF(MID($B387,E$1,1)="","",LOOKUP(MID($B387,E$1,1),DigitRoots!$B$1:$B$23,DigitRoots!$C$1:$C$24))</f>
        <v>nil</v>
      </c>
      <c r="F387" s="1" t="str">
        <f ca="1">IF(MID($B387,F$1,1)="","",LOOKUP(MID($B387,F$1,1),DigitRoots!$B$1:$B$23,DigitRoots!$C$1:$C$24))</f>
        <v>un</v>
      </c>
    </row>
    <row r="388" spans="1:6">
      <c r="A388">
        <f t="shared" ref="A388:A451" si="22">A387+1</f>
        <v>386</v>
      </c>
      <c r="B388" t="str">
        <f t="shared" si="20"/>
        <v>602</v>
      </c>
      <c r="C388" t="str">
        <f t="shared" ca="1" si="21"/>
        <v>hexnilbi</v>
      </c>
      <c r="D388" s="1" t="str">
        <f ca="1">IF(MID($B388,D$1,1)="","",LOOKUP(MID($B388,D$1,1),DigitRoots!$B$1:$B$23,DigitRoots!$C$1:$C$24))</f>
        <v>hex</v>
      </c>
      <c r="E388" s="1" t="str">
        <f ca="1">IF(MID($B388,E$1,1)="","",LOOKUP(MID($B388,E$1,1),DigitRoots!$B$1:$B$23,DigitRoots!$C$1:$C$24))</f>
        <v>nil</v>
      </c>
      <c r="F388" s="1" t="str">
        <f ca="1">IF(MID($B388,F$1,1)="","",LOOKUP(MID($B388,F$1,1),DigitRoots!$B$1:$B$23,DigitRoots!$C$1:$C$24))</f>
        <v>bi</v>
      </c>
    </row>
    <row r="389" spans="1:6">
      <c r="A389">
        <f t="shared" si="22"/>
        <v>387</v>
      </c>
      <c r="B389" t="str">
        <f t="shared" si="20"/>
        <v>603</v>
      </c>
      <c r="C389" t="str">
        <f t="shared" ca="1" si="21"/>
        <v>hexniltri</v>
      </c>
      <c r="D389" s="1" t="str">
        <f ca="1">IF(MID($B389,D$1,1)="","",LOOKUP(MID($B389,D$1,1),DigitRoots!$B$1:$B$23,DigitRoots!$C$1:$C$24))</f>
        <v>hex</v>
      </c>
      <c r="E389" s="1" t="str">
        <f ca="1">IF(MID($B389,E$1,1)="","",LOOKUP(MID($B389,E$1,1),DigitRoots!$B$1:$B$23,DigitRoots!$C$1:$C$24))</f>
        <v>nil</v>
      </c>
      <c r="F389" s="1" t="str">
        <f ca="1">IF(MID($B389,F$1,1)="","",LOOKUP(MID($B389,F$1,1),DigitRoots!$B$1:$B$23,DigitRoots!$C$1:$C$24))</f>
        <v>tri</v>
      </c>
    </row>
    <row r="390" spans="1:6">
      <c r="A390">
        <f t="shared" si="22"/>
        <v>388</v>
      </c>
      <c r="B390" t="str">
        <f t="shared" si="20"/>
        <v>604</v>
      </c>
      <c r="C390" t="str">
        <f t="shared" ca="1" si="21"/>
        <v>hexnilquad</v>
      </c>
      <c r="D390" s="1" t="str">
        <f ca="1">IF(MID($B390,D$1,1)="","",LOOKUP(MID($B390,D$1,1),DigitRoots!$B$1:$B$23,DigitRoots!$C$1:$C$24))</f>
        <v>hex</v>
      </c>
      <c r="E390" s="1" t="str">
        <f ca="1">IF(MID($B390,E$1,1)="","",LOOKUP(MID($B390,E$1,1),DigitRoots!$B$1:$B$23,DigitRoots!$C$1:$C$24))</f>
        <v>nil</v>
      </c>
      <c r="F390" s="1" t="str">
        <f ca="1">IF(MID($B390,F$1,1)="","",LOOKUP(MID($B390,F$1,1),DigitRoots!$B$1:$B$23,DigitRoots!$C$1:$C$24))</f>
        <v>quad</v>
      </c>
    </row>
    <row r="391" spans="1:6">
      <c r="A391">
        <f t="shared" si="22"/>
        <v>389</v>
      </c>
      <c r="B391" t="str">
        <f t="shared" si="20"/>
        <v>605</v>
      </c>
      <c r="C391" t="str">
        <f t="shared" ca="1" si="21"/>
        <v>hexnilpent</v>
      </c>
      <c r="D391" s="1" t="str">
        <f ca="1">IF(MID($B391,D$1,1)="","",LOOKUP(MID($B391,D$1,1),DigitRoots!$B$1:$B$23,DigitRoots!$C$1:$C$24))</f>
        <v>hex</v>
      </c>
      <c r="E391" s="1" t="str">
        <f ca="1">IF(MID($B391,E$1,1)="","",LOOKUP(MID($B391,E$1,1),DigitRoots!$B$1:$B$23,DigitRoots!$C$1:$C$24))</f>
        <v>nil</v>
      </c>
      <c r="F391" s="1" t="str">
        <f ca="1">IF(MID($B391,F$1,1)="","",LOOKUP(MID($B391,F$1,1),DigitRoots!$B$1:$B$23,DigitRoots!$C$1:$C$24))</f>
        <v>pent</v>
      </c>
    </row>
    <row r="392" spans="1:6">
      <c r="A392">
        <f t="shared" si="22"/>
        <v>390</v>
      </c>
      <c r="B392" t="str">
        <f t="shared" si="20"/>
        <v>606</v>
      </c>
      <c r="C392" t="str">
        <f t="shared" ca="1" si="21"/>
        <v>hexnilhex</v>
      </c>
      <c r="D392" s="1" t="str">
        <f ca="1">IF(MID($B392,D$1,1)="","",LOOKUP(MID($B392,D$1,1),DigitRoots!$B$1:$B$23,DigitRoots!$C$1:$C$24))</f>
        <v>hex</v>
      </c>
      <c r="E392" s="1" t="str">
        <f ca="1">IF(MID($B392,E$1,1)="","",LOOKUP(MID($B392,E$1,1),DigitRoots!$B$1:$B$23,DigitRoots!$C$1:$C$24))</f>
        <v>nil</v>
      </c>
      <c r="F392" s="1" t="str">
        <f ca="1">IF(MID($B392,F$1,1)="","",LOOKUP(MID($B392,F$1,1),DigitRoots!$B$1:$B$23,DigitRoots!$C$1:$C$24))</f>
        <v>hex</v>
      </c>
    </row>
    <row r="393" spans="1:6">
      <c r="A393">
        <f t="shared" si="22"/>
        <v>391</v>
      </c>
      <c r="B393" t="str">
        <f t="shared" si="20"/>
        <v>607</v>
      </c>
      <c r="C393" t="str">
        <f t="shared" ca="1" si="21"/>
        <v>hexnilsept</v>
      </c>
      <c r="D393" s="1" t="str">
        <f ca="1">IF(MID($B393,D$1,1)="","",LOOKUP(MID($B393,D$1,1),DigitRoots!$B$1:$B$23,DigitRoots!$C$1:$C$24))</f>
        <v>hex</v>
      </c>
      <c r="E393" s="1" t="str">
        <f ca="1">IF(MID($B393,E$1,1)="","",LOOKUP(MID($B393,E$1,1),DigitRoots!$B$1:$B$23,DigitRoots!$C$1:$C$24))</f>
        <v>nil</v>
      </c>
      <c r="F393" s="1" t="str">
        <f ca="1">IF(MID($B393,F$1,1)="","",LOOKUP(MID($B393,F$1,1),DigitRoots!$B$1:$B$23,DigitRoots!$C$1:$C$24))</f>
        <v>sept</v>
      </c>
    </row>
    <row r="394" spans="1:6">
      <c r="A394">
        <f t="shared" si="22"/>
        <v>392</v>
      </c>
      <c r="B394" t="str">
        <f t="shared" si="20"/>
        <v>610</v>
      </c>
      <c r="C394" t="str">
        <f t="shared" ca="1" si="21"/>
        <v>hexunnil</v>
      </c>
      <c r="D394" s="1" t="str">
        <f ca="1">IF(MID($B394,D$1,1)="","",LOOKUP(MID($B394,D$1,1),DigitRoots!$B$1:$B$23,DigitRoots!$C$1:$C$24))</f>
        <v>hex</v>
      </c>
      <c r="E394" s="1" t="str">
        <f ca="1">IF(MID($B394,E$1,1)="","",LOOKUP(MID($B394,E$1,1),DigitRoots!$B$1:$B$23,DigitRoots!$C$1:$C$24))</f>
        <v>un</v>
      </c>
      <c r="F394" s="1" t="str">
        <f ca="1">IF(MID($B394,F$1,1)="","",LOOKUP(MID($B394,F$1,1),DigitRoots!$B$1:$B$23,DigitRoots!$C$1:$C$24))</f>
        <v>nil</v>
      </c>
    </row>
    <row r="395" spans="1:6">
      <c r="A395">
        <f t="shared" si="22"/>
        <v>393</v>
      </c>
      <c r="B395" t="str">
        <f t="shared" si="20"/>
        <v>611</v>
      </c>
      <c r="C395" t="str">
        <f t="shared" ca="1" si="21"/>
        <v>hexunun</v>
      </c>
      <c r="D395" s="1" t="str">
        <f ca="1">IF(MID($B395,D$1,1)="","",LOOKUP(MID($B395,D$1,1),DigitRoots!$B$1:$B$23,DigitRoots!$C$1:$C$24))</f>
        <v>hex</v>
      </c>
      <c r="E395" s="1" t="str">
        <f ca="1">IF(MID($B395,E$1,1)="","",LOOKUP(MID($B395,E$1,1),DigitRoots!$B$1:$B$23,DigitRoots!$C$1:$C$24))</f>
        <v>un</v>
      </c>
      <c r="F395" s="1" t="str">
        <f ca="1">IF(MID($B395,F$1,1)="","",LOOKUP(MID($B395,F$1,1),DigitRoots!$B$1:$B$23,DigitRoots!$C$1:$C$24))</f>
        <v>un</v>
      </c>
    </row>
    <row r="396" spans="1:6">
      <c r="A396">
        <f t="shared" si="22"/>
        <v>394</v>
      </c>
      <c r="B396" t="str">
        <f t="shared" si="20"/>
        <v>612</v>
      </c>
      <c r="C396" t="str">
        <f t="shared" ca="1" si="21"/>
        <v>hexunbi</v>
      </c>
      <c r="D396" s="1" t="str">
        <f ca="1">IF(MID($B396,D$1,1)="","",LOOKUP(MID($B396,D$1,1),DigitRoots!$B$1:$B$23,DigitRoots!$C$1:$C$24))</f>
        <v>hex</v>
      </c>
      <c r="E396" s="1" t="str">
        <f ca="1">IF(MID($B396,E$1,1)="","",LOOKUP(MID($B396,E$1,1),DigitRoots!$B$1:$B$23,DigitRoots!$C$1:$C$24))</f>
        <v>un</v>
      </c>
      <c r="F396" s="1" t="str">
        <f ca="1">IF(MID($B396,F$1,1)="","",LOOKUP(MID($B396,F$1,1),DigitRoots!$B$1:$B$23,DigitRoots!$C$1:$C$24))</f>
        <v>bi</v>
      </c>
    </row>
    <row r="397" spans="1:6">
      <c r="A397">
        <f t="shared" si="22"/>
        <v>395</v>
      </c>
      <c r="B397" t="str">
        <f t="shared" si="20"/>
        <v>613</v>
      </c>
      <c r="C397" t="str">
        <f t="shared" ca="1" si="21"/>
        <v>hexuntri</v>
      </c>
      <c r="D397" s="1" t="str">
        <f ca="1">IF(MID($B397,D$1,1)="","",LOOKUP(MID($B397,D$1,1),DigitRoots!$B$1:$B$23,DigitRoots!$C$1:$C$24))</f>
        <v>hex</v>
      </c>
      <c r="E397" s="1" t="str">
        <f ca="1">IF(MID($B397,E$1,1)="","",LOOKUP(MID($B397,E$1,1),DigitRoots!$B$1:$B$23,DigitRoots!$C$1:$C$24))</f>
        <v>un</v>
      </c>
      <c r="F397" s="1" t="str">
        <f ca="1">IF(MID($B397,F$1,1)="","",LOOKUP(MID($B397,F$1,1),DigitRoots!$B$1:$B$23,DigitRoots!$C$1:$C$24))</f>
        <v>tri</v>
      </c>
    </row>
    <row r="398" spans="1:6">
      <c r="A398">
        <f t="shared" si="22"/>
        <v>396</v>
      </c>
      <c r="B398" t="str">
        <f t="shared" si="20"/>
        <v>614</v>
      </c>
      <c r="C398" t="str">
        <f t="shared" ca="1" si="21"/>
        <v>hexunquad</v>
      </c>
      <c r="D398" s="1" t="str">
        <f ca="1">IF(MID($B398,D$1,1)="","",LOOKUP(MID($B398,D$1,1),DigitRoots!$B$1:$B$23,DigitRoots!$C$1:$C$24))</f>
        <v>hex</v>
      </c>
      <c r="E398" s="1" t="str">
        <f ca="1">IF(MID($B398,E$1,1)="","",LOOKUP(MID($B398,E$1,1),DigitRoots!$B$1:$B$23,DigitRoots!$C$1:$C$24))</f>
        <v>un</v>
      </c>
      <c r="F398" s="1" t="str">
        <f ca="1">IF(MID($B398,F$1,1)="","",LOOKUP(MID($B398,F$1,1),DigitRoots!$B$1:$B$23,DigitRoots!$C$1:$C$24))</f>
        <v>quad</v>
      </c>
    </row>
    <row r="399" spans="1:6">
      <c r="A399">
        <f t="shared" si="22"/>
        <v>397</v>
      </c>
      <c r="B399" t="str">
        <f t="shared" si="20"/>
        <v>615</v>
      </c>
      <c r="C399" t="str">
        <f t="shared" ca="1" si="21"/>
        <v>hexunpent</v>
      </c>
      <c r="D399" s="1" t="str">
        <f ca="1">IF(MID($B399,D$1,1)="","",LOOKUP(MID($B399,D$1,1),DigitRoots!$B$1:$B$23,DigitRoots!$C$1:$C$24))</f>
        <v>hex</v>
      </c>
      <c r="E399" s="1" t="str">
        <f ca="1">IF(MID($B399,E$1,1)="","",LOOKUP(MID($B399,E$1,1),DigitRoots!$B$1:$B$23,DigitRoots!$C$1:$C$24))</f>
        <v>un</v>
      </c>
      <c r="F399" s="1" t="str">
        <f ca="1">IF(MID($B399,F$1,1)="","",LOOKUP(MID($B399,F$1,1),DigitRoots!$B$1:$B$23,DigitRoots!$C$1:$C$24))</f>
        <v>pent</v>
      </c>
    </row>
    <row r="400" spans="1:6">
      <c r="A400">
        <f t="shared" si="22"/>
        <v>398</v>
      </c>
      <c r="B400" t="str">
        <f t="shared" si="20"/>
        <v>616</v>
      </c>
      <c r="C400" t="str">
        <f t="shared" ca="1" si="21"/>
        <v>hexunhex</v>
      </c>
      <c r="D400" s="1" t="str">
        <f ca="1">IF(MID($B400,D$1,1)="","",LOOKUP(MID($B400,D$1,1),DigitRoots!$B$1:$B$23,DigitRoots!$C$1:$C$24))</f>
        <v>hex</v>
      </c>
      <c r="E400" s="1" t="str">
        <f ca="1">IF(MID($B400,E$1,1)="","",LOOKUP(MID($B400,E$1,1),DigitRoots!$B$1:$B$23,DigitRoots!$C$1:$C$24))</f>
        <v>un</v>
      </c>
      <c r="F400" s="1" t="str">
        <f ca="1">IF(MID($B400,F$1,1)="","",LOOKUP(MID($B400,F$1,1),DigitRoots!$B$1:$B$23,DigitRoots!$C$1:$C$24))</f>
        <v>hex</v>
      </c>
    </row>
    <row r="401" spans="1:6">
      <c r="A401">
        <f t="shared" si="22"/>
        <v>399</v>
      </c>
      <c r="B401" t="str">
        <f t="shared" si="20"/>
        <v>617</v>
      </c>
      <c r="C401" t="str">
        <f t="shared" ca="1" si="21"/>
        <v>hexunsept</v>
      </c>
      <c r="D401" s="1" t="str">
        <f ca="1">IF(MID($B401,D$1,1)="","",LOOKUP(MID($B401,D$1,1),DigitRoots!$B$1:$B$23,DigitRoots!$C$1:$C$24))</f>
        <v>hex</v>
      </c>
      <c r="E401" s="1" t="str">
        <f ca="1">IF(MID($B401,E$1,1)="","",LOOKUP(MID($B401,E$1,1),DigitRoots!$B$1:$B$23,DigitRoots!$C$1:$C$24))</f>
        <v>un</v>
      </c>
      <c r="F401" s="1" t="str">
        <f ca="1">IF(MID($B401,F$1,1)="","",LOOKUP(MID($B401,F$1,1),DigitRoots!$B$1:$B$23,DigitRoots!$C$1:$C$24))</f>
        <v>sept</v>
      </c>
    </row>
    <row r="402" spans="1:6">
      <c r="A402">
        <f t="shared" si="22"/>
        <v>400</v>
      </c>
      <c r="B402" t="str">
        <f t="shared" si="20"/>
        <v>620</v>
      </c>
      <c r="C402" t="str">
        <f t="shared" ca="1" si="21"/>
        <v>hexbinil</v>
      </c>
      <c r="D402" s="1" t="str">
        <f ca="1">IF(MID($B402,D$1,1)="","",LOOKUP(MID($B402,D$1,1),DigitRoots!$B$1:$B$23,DigitRoots!$C$1:$C$24))</f>
        <v>hex</v>
      </c>
      <c r="E402" s="1" t="str">
        <f ca="1">IF(MID($B402,E$1,1)="","",LOOKUP(MID($B402,E$1,1),DigitRoots!$B$1:$B$23,DigitRoots!$C$1:$C$24))</f>
        <v>bi</v>
      </c>
      <c r="F402" s="1" t="str">
        <f ca="1">IF(MID($B402,F$1,1)="","",LOOKUP(MID($B402,F$1,1),DigitRoots!$B$1:$B$23,DigitRoots!$C$1:$C$24))</f>
        <v>nil</v>
      </c>
    </row>
    <row r="403" spans="1:6">
      <c r="A403">
        <f t="shared" si="22"/>
        <v>401</v>
      </c>
      <c r="B403" t="str">
        <f t="shared" si="20"/>
        <v>621</v>
      </c>
      <c r="C403" t="str">
        <f t="shared" ca="1" si="21"/>
        <v>hexbiun</v>
      </c>
      <c r="D403" s="1" t="str">
        <f ca="1">IF(MID($B403,D$1,1)="","",LOOKUP(MID($B403,D$1,1),DigitRoots!$B$1:$B$23,DigitRoots!$C$1:$C$24))</f>
        <v>hex</v>
      </c>
      <c r="E403" s="1" t="str">
        <f ca="1">IF(MID($B403,E$1,1)="","",LOOKUP(MID($B403,E$1,1),DigitRoots!$B$1:$B$23,DigitRoots!$C$1:$C$24))</f>
        <v>bi</v>
      </c>
      <c r="F403" s="1" t="str">
        <f ca="1">IF(MID($B403,F$1,1)="","",LOOKUP(MID($B403,F$1,1),DigitRoots!$B$1:$B$23,DigitRoots!$C$1:$C$24))</f>
        <v>un</v>
      </c>
    </row>
    <row r="404" spans="1:6">
      <c r="A404">
        <f t="shared" si="22"/>
        <v>402</v>
      </c>
      <c r="B404" t="str">
        <f t="shared" si="20"/>
        <v>622</v>
      </c>
      <c r="C404" t="str">
        <f t="shared" ca="1" si="21"/>
        <v>hexbibi</v>
      </c>
      <c r="D404" s="1" t="str">
        <f ca="1">IF(MID($B404,D$1,1)="","",LOOKUP(MID($B404,D$1,1),DigitRoots!$B$1:$B$23,DigitRoots!$C$1:$C$24))</f>
        <v>hex</v>
      </c>
      <c r="E404" s="1" t="str">
        <f ca="1">IF(MID($B404,E$1,1)="","",LOOKUP(MID($B404,E$1,1),DigitRoots!$B$1:$B$23,DigitRoots!$C$1:$C$24))</f>
        <v>bi</v>
      </c>
      <c r="F404" s="1" t="str">
        <f ca="1">IF(MID($B404,F$1,1)="","",LOOKUP(MID($B404,F$1,1),DigitRoots!$B$1:$B$23,DigitRoots!$C$1:$C$24))</f>
        <v>bi</v>
      </c>
    </row>
    <row r="405" spans="1:6">
      <c r="A405">
        <f t="shared" si="22"/>
        <v>403</v>
      </c>
      <c r="B405" t="str">
        <f t="shared" si="20"/>
        <v>623</v>
      </c>
      <c r="C405" t="str">
        <f t="shared" ca="1" si="21"/>
        <v>hexbitri</v>
      </c>
      <c r="D405" s="1" t="str">
        <f ca="1">IF(MID($B405,D$1,1)="","",LOOKUP(MID($B405,D$1,1),DigitRoots!$B$1:$B$23,DigitRoots!$C$1:$C$24))</f>
        <v>hex</v>
      </c>
      <c r="E405" s="1" t="str">
        <f ca="1">IF(MID($B405,E$1,1)="","",LOOKUP(MID($B405,E$1,1),DigitRoots!$B$1:$B$23,DigitRoots!$C$1:$C$24))</f>
        <v>bi</v>
      </c>
      <c r="F405" s="1" t="str">
        <f ca="1">IF(MID($B405,F$1,1)="","",LOOKUP(MID($B405,F$1,1),DigitRoots!$B$1:$B$23,DigitRoots!$C$1:$C$24))</f>
        <v>tri</v>
      </c>
    </row>
    <row r="406" spans="1:6">
      <c r="A406">
        <f t="shared" si="22"/>
        <v>404</v>
      </c>
      <c r="B406" t="str">
        <f t="shared" si="20"/>
        <v>624</v>
      </c>
      <c r="C406" t="str">
        <f t="shared" ca="1" si="21"/>
        <v>hexbiquad</v>
      </c>
      <c r="D406" s="1" t="str">
        <f ca="1">IF(MID($B406,D$1,1)="","",LOOKUP(MID($B406,D$1,1),DigitRoots!$B$1:$B$23,DigitRoots!$C$1:$C$24))</f>
        <v>hex</v>
      </c>
      <c r="E406" s="1" t="str">
        <f ca="1">IF(MID($B406,E$1,1)="","",LOOKUP(MID($B406,E$1,1),DigitRoots!$B$1:$B$23,DigitRoots!$C$1:$C$24))</f>
        <v>bi</v>
      </c>
      <c r="F406" s="1" t="str">
        <f ca="1">IF(MID($B406,F$1,1)="","",LOOKUP(MID($B406,F$1,1),DigitRoots!$B$1:$B$23,DigitRoots!$C$1:$C$24))</f>
        <v>quad</v>
      </c>
    </row>
    <row r="407" spans="1:6">
      <c r="A407">
        <f t="shared" si="22"/>
        <v>405</v>
      </c>
      <c r="B407" t="str">
        <f t="shared" si="20"/>
        <v>625</v>
      </c>
      <c r="C407" t="str">
        <f t="shared" ca="1" si="21"/>
        <v>hexbipent</v>
      </c>
      <c r="D407" s="1" t="str">
        <f ca="1">IF(MID($B407,D$1,1)="","",LOOKUP(MID($B407,D$1,1),DigitRoots!$B$1:$B$23,DigitRoots!$C$1:$C$24))</f>
        <v>hex</v>
      </c>
      <c r="E407" s="1" t="str">
        <f ca="1">IF(MID($B407,E$1,1)="","",LOOKUP(MID($B407,E$1,1),DigitRoots!$B$1:$B$23,DigitRoots!$C$1:$C$24))</f>
        <v>bi</v>
      </c>
      <c r="F407" s="1" t="str">
        <f ca="1">IF(MID($B407,F$1,1)="","",LOOKUP(MID($B407,F$1,1),DigitRoots!$B$1:$B$23,DigitRoots!$C$1:$C$24))</f>
        <v>pent</v>
      </c>
    </row>
    <row r="408" spans="1:6">
      <c r="A408">
        <f t="shared" si="22"/>
        <v>406</v>
      </c>
      <c r="B408" t="str">
        <f t="shared" si="20"/>
        <v>626</v>
      </c>
      <c r="C408" t="str">
        <f t="shared" ca="1" si="21"/>
        <v>hexbihex</v>
      </c>
      <c r="D408" s="1" t="str">
        <f ca="1">IF(MID($B408,D$1,1)="","",LOOKUP(MID($B408,D$1,1),DigitRoots!$B$1:$B$23,DigitRoots!$C$1:$C$24))</f>
        <v>hex</v>
      </c>
      <c r="E408" s="1" t="str">
        <f ca="1">IF(MID($B408,E$1,1)="","",LOOKUP(MID($B408,E$1,1),DigitRoots!$B$1:$B$23,DigitRoots!$C$1:$C$24))</f>
        <v>bi</v>
      </c>
      <c r="F408" s="1" t="str">
        <f ca="1">IF(MID($B408,F$1,1)="","",LOOKUP(MID($B408,F$1,1),DigitRoots!$B$1:$B$23,DigitRoots!$C$1:$C$24))</f>
        <v>hex</v>
      </c>
    </row>
    <row r="409" spans="1:6">
      <c r="A409">
        <f t="shared" si="22"/>
        <v>407</v>
      </c>
      <c r="B409" t="str">
        <f t="shared" si="20"/>
        <v>627</v>
      </c>
      <c r="C409" t="str">
        <f t="shared" ca="1" si="21"/>
        <v>hexbisept</v>
      </c>
      <c r="D409" s="1" t="str">
        <f ca="1">IF(MID($B409,D$1,1)="","",LOOKUP(MID($B409,D$1,1),DigitRoots!$B$1:$B$23,DigitRoots!$C$1:$C$24))</f>
        <v>hex</v>
      </c>
      <c r="E409" s="1" t="str">
        <f ca="1">IF(MID($B409,E$1,1)="","",LOOKUP(MID($B409,E$1,1),DigitRoots!$B$1:$B$23,DigitRoots!$C$1:$C$24))</f>
        <v>bi</v>
      </c>
      <c r="F409" s="1" t="str">
        <f ca="1">IF(MID($B409,F$1,1)="","",LOOKUP(MID($B409,F$1,1),DigitRoots!$B$1:$B$23,DigitRoots!$C$1:$C$24))</f>
        <v>sept</v>
      </c>
    </row>
    <row r="410" spans="1:6">
      <c r="A410">
        <f t="shared" si="22"/>
        <v>408</v>
      </c>
      <c r="B410" t="str">
        <f t="shared" si="20"/>
        <v>630</v>
      </c>
      <c r="C410" t="str">
        <f t="shared" ca="1" si="21"/>
        <v>hextrinil</v>
      </c>
      <c r="D410" s="1" t="str">
        <f ca="1">IF(MID($B410,D$1,1)="","",LOOKUP(MID($B410,D$1,1),DigitRoots!$B$1:$B$23,DigitRoots!$C$1:$C$24))</f>
        <v>hex</v>
      </c>
      <c r="E410" s="1" t="str">
        <f ca="1">IF(MID($B410,E$1,1)="","",LOOKUP(MID($B410,E$1,1),DigitRoots!$B$1:$B$23,DigitRoots!$C$1:$C$24))</f>
        <v>tri</v>
      </c>
      <c r="F410" s="1" t="str">
        <f ca="1">IF(MID($B410,F$1,1)="","",LOOKUP(MID($B410,F$1,1),DigitRoots!$B$1:$B$23,DigitRoots!$C$1:$C$24))</f>
        <v>nil</v>
      </c>
    </row>
    <row r="411" spans="1:6">
      <c r="A411">
        <f t="shared" si="22"/>
        <v>409</v>
      </c>
      <c r="B411" t="str">
        <f t="shared" si="20"/>
        <v>631</v>
      </c>
      <c r="C411" t="str">
        <f t="shared" ca="1" si="21"/>
        <v>hextriun</v>
      </c>
      <c r="D411" s="1" t="str">
        <f ca="1">IF(MID($B411,D$1,1)="","",LOOKUP(MID($B411,D$1,1),DigitRoots!$B$1:$B$23,DigitRoots!$C$1:$C$24))</f>
        <v>hex</v>
      </c>
      <c r="E411" s="1" t="str">
        <f ca="1">IF(MID($B411,E$1,1)="","",LOOKUP(MID($B411,E$1,1),DigitRoots!$B$1:$B$23,DigitRoots!$C$1:$C$24))</f>
        <v>tri</v>
      </c>
      <c r="F411" s="1" t="str">
        <f ca="1">IF(MID($B411,F$1,1)="","",LOOKUP(MID($B411,F$1,1),DigitRoots!$B$1:$B$23,DigitRoots!$C$1:$C$24))</f>
        <v>un</v>
      </c>
    </row>
    <row r="412" spans="1:6">
      <c r="A412">
        <f t="shared" si="22"/>
        <v>410</v>
      </c>
      <c r="B412" t="str">
        <f t="shared" si="20"/>
        <v>632</v>
      </c>
      <c r="C412" t="str">
        <f t="shared" ca="1" si="21"/>
        <v>hextribi</v>
      </c>
      <c r="D412" s="1" t="str">
        <f ca="1">IF(MID($B412,D$1,1)="","",LOOKUP(MID($B412,D$1,1),DigitRoots!$B$1:$B$23,DigitRoots!$C$1:$C$24))</f>
        <v>hex</v>
      </c>
      <c r="E412" s="1" t="str">
        <f ca="1">IF(MID($B412,E$1,1)="","",LOOKUP(MID($B412,E$1,1),DigitRoots!$B$1:$B$23,DigitRoots!$C$1:$C$24))</f>
        <v>tri</v>
      </c>
      <c r="F412" s="1" t="str">
        <f ca="1">IF(MID($B412,F$1,1)="","",LOOKUP(MID($B412,F$1,1),DigitRoots!$B$1:$B$23,DigitRoots!$C$1:$C$24))</f>
        <v>bi</v>
      </c>
    </row>
    <row r="413" spans="1:6">
      <c r="A413">
        <f t="shared" si="22"/>
        <v>411</v>
      </c>
      <c r="B413" t="str">
        <f t="shared" si="20"/>
        <v>633</v>
      </c>
      <c r="C413" t="str">
        <f t="shared" ca="1" si="21"/>
        <v>hextritri</v>
      </c>
      <c r="D413" s="1" t="str">
        <f ca="1">IF(MID($B413,D$1,1)="","",LOOKUP(MID($B413,D$1,1),DigitRoots!$B$1:$B$23,DigitRoots!$C$1:$C$24))</f>
        <v>hex</v>
      </c>
      <c r="E413" s="1" t="str">
        <f ca="1">IF(MID($B413,E$1,1)="","",LOOKUP(MID($B413,E$1,1),DigitRoots!$B$1:$B$23,DigitRoots!$C$1:$C$24))</f>
        <v>tri</v>
      </c>
      <c r="F413" s="1" t="str">
        <f ca="1">IF(MID($B413,F$1,1)="","",LOOKUP(MID($B413,F$1,1),DigitRoots!$B$1:$B$23,DigitRoots!$C$1:$C$24))</f>
        <v>tri</v>
      </c>
    </row>
    <row r="414" spans="1:6">
      <c r="A414">
        <f t="shared" si="22"/>
        <v>412</v>
      </c>
      <c r="B414" t="str">
        <f t="shared" si="20"/>
        <v>634</v>
      </c>
      <c r="C414" t="str">
        <f t="shared" ca="1" si="21"/>
        <v>hextriquad</v>
      </c>
      <c r="D414" s="1" t="str">
        <f ca="1">IF(MID($B414,D$1,1)="","",LOOKUP(MID($B414,D$1,1),DigitRoots!$B$1:$B$23,DigitRoots!$C$1:$C$24))</f>
        <v>hex</v>
      </c>
      <c r="E414" s="1" t="str">
        <f ca="1">IF(MID($B414,E$1,1)="","",LOOKUP(MID($B414,E$1,1),DigitRoots!$B$1:$B$23,DigitRoots!$C$1:$C$24))</f>
        <v>tri</v>
      </c>
      <c r="F414" s="1" t="str">
        <f ca="1">IF(MID($B414,F$1,1)="","",LOOKUP(MID($B414,F$1,1),DigitRoots!$B$1:$B$23,DigitRoots!$C$1:$C$24))</f>
        <v>quad</v>
      </c>
    </row>
    <row r="415" spans="1:6">
      <c r="A415">
        <f t="shared" si="22"/>
        <v>413</v>
      </c>
      <c r="B415" t="str">
        <f t="shared" si="20"/>
        <v>635</v>
      </c>
      <c r="C415" t="str">
        <f t="shared" ca="1" si="21"/>
        <v>hextripent</v>
      </c>
      <c r="D415" s="1" t="str">
        <f ca="1">IF(MID($B415,D$1,1)="","",LOOKUP(MID($B415,D$1,1),DigitRoots!$B$1:$B$23,DigitRoots!$C$1:$C$24))</f>
        <v>hex</v>
      </c>
      <c r="E415" s="1" t="str">
        <f ca="1">IF(MID($B415,E$1,1)="","",LOOKUP(MID($B415,E$1,1),DigitRoots!$B$1:$B$23,DigitRoots!$C$1:$C$24))</f>
        <v>tri</v>
      </c>
      <c r="F415" s="1" t="str">
        <f ca="1">IF(MID($B415,F$1,1)="","",LOOKUP(MID($B415,F$1,1),DigitRoots!$B$1:$B$23,DigitRoots!$C$1:$C$24))</f>
        <v>pent</v>
      </c>
    </row>
    <row r="416" spans="1:6">
      <c r="A416">
        <f t="shared" si="22"/>
        <v>414</v>
      </c>
      <c r="B416" t="str">
        <f t="shared" si="20"/>
        <v>636</v>
      </c>
      <c r="C416" t="str">
        <f t="shared" ca="1" si="21"/>
        <v>hextrihex</v>
      </c>
      <c r="D416" s="1" t="str">
        <f ca="1">IF(MID($B416,D$1,1)="","",LOOKUP(MID($B416,D$1,1),DigitRoots!$B$1:$B$23,DigitRoots!$C$1:$C$24))</f>
        <v>hex</v>
      </c>
      <c r="E416" s="1" t="str">
        <f ca="1">IF(MID($B416,E$1,1)="","",LOOKUP(MID($B416,E$1,1),DigitRoots!$B$1:$B$23,DigitRoots!$C$1:$C$24))</f>
        <v>tri</v>
      </c>
      <c r="F416" s="1" t="str">
        <f ca="1">IF(MID($B416,F$1,1)="","",LOOKUP(MID($B416,F$1,1),DigitRoots!$B$1:$B$23,DigitRoots!$C$1:$C$24))</f>
        <v>hex</v>
      </c>
    </row>
    <row r="417" spans="1:6">
      <c r="A417">
        <f t="shared" si="22"/>
        <v>415</v>
      </c>
      <c r="B417" t="str">
        <f t="shared" si="20"/>
        <v>637</v>
      </c>
      <c r="C417" t="str">
        <f t="shared" ca="1" si="21"/>
        <v>hextrisept</v>
      </c>
      <c r="D417" s="1" t="str">
        <f ca="1">IF(MID($B417,D$1,1)="","",LOOKUP(MID($B417,D$1,1),DigitRoots!$B$1:$B$23,DigitRoots!$C$1:$C$24))</f>
        <v>hex</v>
      </c>
      <c r="E417" s="1" t="str">
        <f ca="1">IF(MID($B417,E$1,1)="","",LOOKUP(MID($B417,E$1,1),DigitRoots!$B$1:$B$23,DigitRoots!$C$1:$C$24))</f>
        <v>tri</v>
      </c>
      <c r="F417" s="1" t="str">
        <f ca="1">IF(MID($B417,F$1,1)="","",LOOKUP(MID($B417,F$1,1),DigitRoots!$B$1:$B$23,DigitRoots!$C$1:$C$24))</f>
        <v>sept</v>
      </c>
    </row>
    <row r="418" spans="1:6">
      <c r="A418">
        <f t="shared" si="22"/>
        <v>416</v>
      </c>
      <c r="B418" t="str">
        <f t="shared" si="20"/>
        <v>640</v>
      </c>
      <c r="C418" t="str">
        <f t="shared" ca="1" si="21"/>
        <v>hexquadnil</v>
      </c>
      <c r="D418" s="1" t="str">
        <f ca="1">IF(MID($B418,D$1,1)="","",LOOKUP(MID($B418,D$1,1),DigitRoots!$B$1:$B$23,DigitRoots!$C$1:$C$24))</f>
        <v>hex</v>
      </c>
      <c r="E418" s="1" t="str">
        <f ca="1">IF(MID($B418,E$1,1)="","",LOOKUP(MID($B418,E$1,1),DigitRoots!$B$1:$B$23,DigitRoots!$C$1:$C$24))</f>
        <v>quad</v>
      </c>
      <c r="F418" s="1" t="str">
        <f ca="1">IF(MID($B418,F$1,1)="","",LOOKUP(MID($B418,F$1,1),DigitRoots!$B$1:$B$23,DigitRoots!$C$1:$C$24))</f>
        <v>nil</v>
      </c>
    </row>
    <row r="419" spans="1:6">
      <c r="A419">
        <f t="shared" si="22"/>
        <v>417</v>
      </c>
      <c r="B419" t="str">
        <f t="shared" si="20"/>
        <v>641</v>
      </c>
      <c r="C419" t="str">
        <f t="shared" ca="1" si="21"/>
        <v>hexquadun</v>
      </c>
      <c r="D419" s="1" t="str">
        <f ca="1">IF(MID($B419,D$1,1)="","",LOOKUP(MID($B419,D$1,1),DigitRoots!$B$1:$B$23,DigitRoots!$C$1:$C$24))</f>
        <v>hex</v>
      </c>
      <c r="E419" s="1" t="str">
        <f ca="1">IF(MID($B419,E$1,1)="","",LOOKUP(MID($B419,E$1,1),DigitRoots!$B$1:$B$23,DigitRoots!$C$1:$C$24))</f>
        <v>quad</v>
      </c>
      <c r="F419" s="1" t="str">
        <f ca="1">IF(MID($B419,F$1,1)="","",LOOKUP(MID($B419,F$1,1),DigitRoots!$B$1:$B$23,DigitRoots!$C$1:$C$24))</f>
        <v>un</v>
      </c>
    </row>
    <row r="420" spans="1:6">
      <c r="A420">
        <f t="shared" si="22"/>
        <v>418</v>
      </c>
      <c r="B420" t="str">
        <f t="shared" si="20"/>
        <v>642</v>
      </c>
      <c r="C420" t="str">
        <f t="shared" ca="1" si="21"/>
        <v>hexquadbi</v>
      </c>
      <c r="D420" s="1" t="str">
        <f ca="1">IF(MID($B420,D$1,1)="","",LOOKUP(MID($B420,D$1,1),DigitRoots!$B$1:$B$23,DigitRoots!$C$1:$C$24))</f>
        <v>hex</v>
      </c>
      <c r="E420" s="1" t="str">
        <f ca="1">IF(MID($B420,E$1,1)="","",LOOKUP(MID($B420,E$1,1),DigitRoots!$B$1:$B$23,DigitRoots!$C$1:$C$24))</f>
        <v>quad</v>
      </c>
      <c r="F420" s="1" t="str">
        <f ca="1">IF(MID($B420,F$1,1)="","",LOOKUP(MID($B420,F$1,1),DigitRoots!$B$1:$B$23,DigitRoots!$C$1:$C$24))</f>
        <v>bi</v>
      </c>
    </row>
    <row r="421" spans="1:6">
      <c r="A421">
        <f t="shared" si="22"/>
        <v>419</v>
      </c>
      <c r="B421" t="str">
        <f t="shared" si="20"/>
        <v>643</v>
      </c>
      <c r="C421" t="str">
        <f t="shared" ca="1" si="21"/>
        <v>hexquadtri</v>
      </c>
      <c r="D421" s="1" t="str">
        <f ca="1">IF(MID($B421,D$1,1)="","",LOOKUP(MID($B421,D$1,1),DigitRoots!$B$1:$B$23,DigitRoots!$C$1:$C$24))</f>
        <v>hex</v>
      </c>
      <c r="E421" s="1" t="str">
        <f ca="1">IF(MID($B421,E$1,1)="","",LOOKUP(MID($B421,E$1,1),DigitRoots!$B$1:$B$23,DigitRoots!$C$1:$C$24))</f>
        <v>quad</v>
      </c>
      <c r="F421" s="1" t="str">
        <f ca="1">IF(MID($B421,F$1,1)="","",LOOKUP(MID($B421,F$1,1),DigitRoots!$B$1:$B$23,DigitRoots!$C$1:$C$24))</f>
        <v>tri</v>
      </c>
    </row>
    <row r="422" spans="1:6">
      <c r="A422">
        <f t="shared" si="22"/>
        <v>420</v>
      </c>
      <c r="B422" t="str">
        <f t="shared" si="20"/>
        <v>644</v>
      </c>
      <c r="C422" t="str">
        <f t="shared" ca="1" si="21"/>
        <v>hexquadquad</v>
      </c>
      <c r="D422" s="1" t="str">
        <f ca="1">IF(MID($B422,D$1,1)="","",LOOKUP(MID($B422,D$1,1),DigitRoots!$B$1:$B$23,DigitRoots!$C$1:$C$24))</f>
        <v>hex</v>
      </c>
      <c r="E422" s="1" t="str">
        <f ca="1">IF(MID($B422,E$1,1)="","",LOOKUP(MID($B422,E$1,1),DigitRoots!$B$1:$B$23,DigitRoots!$C$1:$C$24))</f>
        <v>quad</v>
      </c>
      <c r="F422" s="1" t="str">
        <f ca="1">IF(MID($B422,F$1,1)="","",LOOKUP(MID($B422,F$1,1),DigitRoots!$B$1:$B$23,DigitRoots!$C$1:$C$24))</f>
        <v>quad</v>
      </c>
    </row>
    <row r="423" spans="1:6">
      <c r="A423">
        <f t="shared" si="22"/>
        <v>421</v>
      </c>
      <c r="B423" t="str">
        <f t="shared" si="20"/>
        <v>645</v>
      </c>
      <c r="C423" t="str">
        <f t="shared" ca="1" si="21"/>
        <v>hexquadpent</v>
      </c>
      <c r="D423" s="1" t="str">
        <f ca="1">IF(MID($B423,D$1,1)="","",LOOKUP(MID($B423,D$1,1),DigitRoots!$B$1:$B$23,DigitRoots!$C$1:$C$24))</f>
        <v>hex</v>
      </c>
      <c r="E423" s="1" t="str">
        <f ca="1">IF(MID($B423,E$1,1)="","",LOOKUP(MID($B423,E$1,1),DigitRoots!$B$1:$B$23,DigitRoots!$C$1:$C$24))</f>
        <v>quad</v>
      </c>
      <c r="F423" s="1" t="str">
        <f ca="1">IF(MID($B423,F$1,1)="","",LOOKUP(MID($B423,F$1,1),DigitRoots!$B$1:$B$23,DigitRoots!$C$1:$C$24))</f>
        <v>pent</v>
      </c>
    </row>
    <row r="424" spans="1:6">
      <c r="A424">
        <f t="shared" si="22"/>
        <v>422</v>
      </c>
      <c r="B424" t="str">
        <f t="shared" si="20"/>
        <v>646</v>
      </c>
      <c r="C424" t="str">
        <f t="shared" ca="1" si="21"/>
        <v>hexquadhex</v>
      </c>
      <c r="D424" s="1" t="str">
        <f ca="1">IF(MID($B424,D$1,1)="","",LOOKUP(MID($B424,D$1,1),DigitRoots!$B$1:$B$23,DigitRoots!$C$1:$C$24))</f>
        <v>hex</v>
      </c>
      <c r="E424" s="1" t="str">
        <f ca="1">IF(MID($B424,E$1,1)="","",LOOKUP(MID($B424,E$1,1),DigitRoots!$B$1:$B$23,DigitRoots!$C$1:$C$24))</f>
        <v>quad</v>
      </c>
      <c r="F424" s="1" t="str">
        <f ca="1">IF(MID($B424,F$1,1)="","",LOOKUP(MID($B424,F$1,1),DigitRoots!$B$1:$B$23,DigitRoots!$C$1:$C$24))</f>
        <v>hex</v>
      </c>
    </row>
    <row r="425" spans="1:6">
      <c r="A425">
        <f t="shared" si="22"/>
        <v>423</v>
      </c>
      <c r="B425" t="str">
        <f t="shared" si="20"/>
        <v>647</v>
      </c>
      <c r="C425" t="str">
        <f t="shared" ca="1" si="21"/>
        <v>hexquadsept</v>
      </c>
      <c r="D425" s="1" t="str">
        <f ca="1">IF(MID($B425,D$1,1)="","",LOOKUP(MID($B425,D$1,1),DigitRoots!$B$1:$B$23,DigitRoots!$C$1:$C$24))</f>
        <v>hex</v>
      </c>
      <c r="E425" s="1" t="str">
        <f ca="1">IF(MID($B425,E$1,1)="","",LOOKUP(MID($B425,E$1,1),DigitRoots!$B$1:$B$23,DigitRoots!$C$1:$C$24))</f>
        <v>quad</v>
      </c>
      <c r="F425" s="1" t="str">
        <f ca="1">IF(MID($B425,F$1,1)="","",LOOKUP(MID($B425,F$1,1),DigitRoots!$B$1:$B$23,DigitRoots!$C$1:$C$24))</f>
        <v>sept</v>
      </c>
    </row>
    <row r="426" spans="1:6">
      <c r="A426">
        <f t="shared" si="22"/>
        <v>424</v>
      </c>
      <c r="B426" t="str">
        <f t="shared" si="20"/>
        <v>650</v>
      </c>
      <c r="C426" t="str">
        <f t="shared" ca="1" si="21"/>
        <v>hexpentnil</v>
      </c>
      <c r="D426" s="1" t="str">
        <f ca="1">IF(MID($B426,D$1,1)="","",LOOKUP(MID($B426,D$1,1),DigitRoots!$B$1:$B$23,DigitRoots!$C$1:$C$24))</f>
        <v>hex</v>
      </c>
      <c r="E426" s="1" t="str">
        <f ca="1">IF(MID($B426,E$1,1)="","",LOOKUP(MID($B426,E$1,1),DigitRoots!$B$1:$B$23,DigitRoots!$C$1:$C$24))</f>
        <v>pent</v>
      </c>
      <c r="F426" s="1" t="str">
        <f ca="1">IF(MID($B426,F$1,1)="","",LOOKUP(MID($B426,F$1,1),DigitRoots!$B$1:$B$23,DigitRoots!$C$1:$C$24))</f>
        <v>nil</v>
      </c>
    </row>
    <row r="427" spans="1:6">
      <c r="A427">
        <f t="shared" si="22"/>
        <v>425</v>
      </c>
      <c r="B427" t="str">
        <f t="shared" si="20"/>
        <v>651</v>
      </c>
      <c r="C427" t="str">
        <f t="shared" ca="1" si="21"/>
        <v>hexpentun</v>
      </c>
      <c r="D427" s="1" t="str">
        <f ca="1">IF(MID($B427,D$1,1)="","",LOOKUP(MID($B427,D$1,1),DigitRoots!$B$1:$B$23,DigitRoots!$C$1:$C$24))</f>
        <v>hex</v>
      </c>
      <c r="E427" s="1" t="str">
        <f ca="1">IF(MID($B427,E$1,1)="","",LOOKUP(MID($B427,E$1,1),DigitRoots!$B$1:$B$23,DigitRoots!$C$1:$C$24))</f>
        <v>pent</v>
      </c>
      <c r="F427" s="1" t="str">
        <f ca="1">IF(MID($B427,F$1,1)="","",LOOKUP(MID($B427,F$1,1),DigitRoots!$B$1:$B$23,DigitRoots!$C$1:$C$24))</f>
        <v>un</v>
      </c>
    </row>
    <row r="428" spans="1:6">
      <c r="A428">
        <f t="shared" si="22"/>
        <v>426</v>
      </c>
      <c r="B428" t="str">
        <f t="shared" si="20"/>
        <v>652</v>
      </c>
      <c r="C428" t="str">
        <f t="shared" ca="1" si="21"/>
        <v>hexpentbi</v>
      </c>
      <c r="D428" s="1" t="str">
        <f ca="1">IF(MID($B428,D$1,1)="","",LOOKUP(MID($B428,D$1,1),DigitRoots!$B$1:$B$23,DigitRoots!$C$1:$C$24))</f>
        <v>hex</v>
      </c>
      <c r="E428" s="1" t="str">
        <f ca="1">IF(MID($B428,E$1,1)="","",LOOKUP(MID($B428,E$1,1),DigitRoots!$B$1:$B$23,DigitRoots!$C$1:$C$24))</f>
        <v>pent</v>
      </c>
      <c r="F428" s="1" t="str">
        <f ca="1">IF(MID($B428,F$1,1)="","",LOOKUP(MID($B428,F$1,1),DigitRoots!$B$1:$B$23,DigitRoots!$C$1:$C$24))</f>
        <v>bi</v>
      </c>
    </row>
    <row r="429" spans="1:6">
      <c r="A429">
        <f t="shared" si="22"/>
        <v>427</v>
      </c>
      <c r="B429" t="str">
        <f t="shared" si="20"/>
        <v>653</v>
      </c>
      <c r="C429" t="str">
        <f t="shared" ca="1" si="21"/>
        <v>hexpenttri</v>
      </c>
      <c r="D429" s="1" t="str">
        <f ca="1">IF(MID($B429,D$1,1)="","",LOOKUP(MID($B429,D$1,1),DigitRoots!$B$1:$B$23,DigitRoots!$C$1:$C$24))</f>
        <v>hex</v>
      </c>
      <c r="E429" s="1" t="str">
        <f ca="1">IF(MID($B429,E$1,1)="","",LOOKUP(MID($B429,E$1,1),DigitRoots!$B$1:$B$23,DigitRoots!$C$1:$C$24))</f>
        <v>pent</v>
      </c>
      <c r="F429" s="1" t="str">
        <f ca="1">IF(MID($B429,F$1,1)="","",LOOKUP(MID($B429,F$1,1),DigitRoots!$B$1:$B$23,DigitRoots!$C$1:$C$24))</f>
        <v>tri</v>
      </c>
    </row>
    <row r="430" spans="1:6">
      <c r="A430">
        <f t="shared" si="22"/>
        <v>428</v>
      </c>
      <c r="B430" t="str">
        <f t="shared" si="20"/>
        <v>654</v>
      </c>
      <c r="C430" t="str">
        <f t="shared" ca="1" si="21"/>
        <v>hexpentquad</v>
      </c>
      <c r="D430" s="1" t="str">
        <f ca="1">IF(MID($B430,D$1,1)="","",LOOKUP(MID($B430,D$1,1),DigitRoots!$B$1:$B$23,DigitRoots!$C$1:$C$24))</f>
        <v>hex</v>
      </c>
      <c r="E430" s="1" t="str">
        <f ca="1">IF(MID($B430,E$1,1)="","",LOOKUP(MID($B430,E$1,1),DigitRoots!$B$1:$B$23,DigitRoots!$C$1:$C$24))</f>
        <v>pent</v>
      </c>
      <c r="F430" s="1" t="str">
        <f ca="1">IF(MID($B430,F$1,1)="","",LOOKUP(MID($B430,F$1,1),DigitRoots!$B$1:$B$23,DigitRoots!$C$1:$C$24))</f>
        <v>quad</v>
      </c>
    </row>
    <row r="431" spans="1:6">
      <c r="A431">
        <f t="shared" si="22"/>
        <v>429</v>
      </c>
      <c r="B431" t="str">
        <f t="shared" si="20"/>
        <v>655</v>
      </c>
      <c r="C431" t="str">
        <f t="shared" ca="1" si="21"/>
        <v>hexpentpent</v>
      </c>
      <c r="D431" s="1" t="str">
        <f ca="1">IF(MID($B431,D$1,1)="","",LOOKUP(MID($B431,D$1,1),DigitRoots!$B$1:$B$23,DigitRoots!$C$1:$C$24))</f>
        <v>hex</v>
      </c>
      <c r="E431" s="1" t="str">
        <f ca="1">IF(MID($B431,E$1,1)="","",LOOKUP(MID($B431,E$1,1),DigitRoots!$B$1:$B$23,DigitRoots!$C$1:$C$24))</f>
        <v>pent</v>
      </c>
      <c r="F431" s="1" t="str">
        <f ca="1">IF(MID($B431,F$1,1)="","",LOOKUP(MID($B431,F$1,1),DigitRoots!$B$1:$B$23,DigitRoots!$C$1:$C$24))</f>
        <v>pent</v>
      </c>
    </row>
    <row r="432" spans="1:6">
      <c r="A432">
        <f t="shared" si="22"/>
        <v>430</v>
      </c>
      <c r="B432" t="str">
        <f t="shared" si="20"/>
        <v>656</v>
      </c>
      <c r="C432" t="str">
        <f t="shared" ca="1" si="21"/>
        <v>hexpenthex</v>
      </c>
      <c r="D432" s="1" t="str">
        <f ca="1">IF(MID($B432,D$1,1)="","",LOOKUP(MID($B432,D$1,1),DigitRoots!$B$1:$B$23,DigitRoots!$C$1:$C$24))</f>
        <v>hex</v>
      </c>
      <c r="E432" s="1" t="str">
        <f ca="1">IF(MID($B432,E$1,1)="","",LOOKUP(MID($B432,E$1,1),DigitRoots!$B$1:$B$23,DigitRoots!$C$1:$C$24))</f>
        <v>pent</v>
      </c>
      <c r="F432" s="1" t="str">
        <f ca="1">IF(MID($B432,F$1,1)="","",LOOKUP(MID($B432,F$1,1),DigitRoots!$B$1:$B$23,DigitRoots!$C$1:$C$24))</f>
        <v>hex</v>
      </c>
    </row>
    <row r="433" spans="1:6">
      <c r="A433">
        <f t="shared" si="22"/>
        <v>431</v>
      </c>
      <c r="B433" t="str">
        <f t="shared" si="20"/>
        <v>657</v>
      </c>
      <c r="C433" t="str">
        <f t="shared" ca="1" si="21"/>
        <v>hexpentsept</v>
      </c>
      <c r="D433" s="1" t="str">
        <f ca="1">IF(MID($B433,D$1,1)="","",LOOKUP(MID($B433,D$1,1),DigitRoots!$B$1:$B$23,DigitRoots!$C$1:$C$24))</f>
        <v>hex</v>
      </c>
      <c r="E433" s="1" t="str">
        <f ca="1">IF(MID($B433,E$1,1)="","",LOOKUP(MID($B433,E$1,1),DigitRoots!$B$1:$B$23,DigitRoots!$C$1:$C$24))</f>
        <v>pent</v>
      </c>
      <c r="F433" s="1" t="str">
        <f ca="1">IF(MID($B433,F$1,1)="","",LOOKUP(MID($B433,F$1,1),DigitRoots!$B$1:$B$23,DigitRoots!$C$1:$C$24))</f>
        <v>sept</v>
      </c>
    </row>
    <row r="434" spans="1:6">
      <c r="A434">
        <f t="shared" si="22"/>
        <v>432</v>
      </c>
      <c r="B434" t="str">
        <f t="shared" si="20"/>
        <v>660</v>
      </c>
      <c r="C434" t="str">
        <f t="shared" ca="1" si="21"/>
        <v>hexhexnil</v>
      </c>
      <c r="D434" s="1" t="str">
        <f ca="1">IF(MID($B434,D$1,1)="","",LOOKUP(MID($B434,D$1,1),DigitRoots!$B$1:$B$23,DigitRoots!$C$1:$C$24))</f>
        <v>hex</v>
      </c>
      <c r="E434" s="1" t="str">
        <f ca="1">IF(MID($B434,E$1,1)="","",LOOKUP(MID($B434,E$1,1),DigitRoots!$B$1:$B$23,DigitRoots!$C$1:$C$24))</f>
        <v>hex</v>
      </c>
      <c r="F434" s="1" t="str">
        <f ca="1">IF(MID($B434,F$1,1)="","",LOOKUP(MID($B434,F$1,1),DigitRoots!$B$1:$B$23,DigitRoots!$C$1:$C$24))</f>
        <v>nil</v>
      </c>
    </row>
    <row r="435" spans="1:6">
      <c r="A435">
        <f t="shared" si="22"/>
        <v>433</v>
      </c>
      <c r="B435" t="str">
        <f t="shared" si="20"/>
        <v>661</v>
      </c>
      <c r="C435" t="str">
        <f t="shared" ca="1" si="21"/>
        <v>hexhexun</v>
      </c>
      <c r="D435" s="1" t="str">
        <f ca="1">IF(MID($B435,D$1,1)="","",LOOKUP(MID($B435,D$1,1),DigitRoots!$B$1:$B$23,DigitRoots!$C$1:$C$24))</f>
        <v>hex</v>
      </c>
      <c r="E435" s="1" t="str">
        <f ca="1">IF(MID($B435,E$1,1)="","",LOOKUP(MID($B435,E$1,1),DigitRoots!$B$1:$B$23,DigitRoots!$C$1:$C$24))</f>
        <v>hex</v>
      </c>
      <c r="F435" s="1" t="str">
        <f ca="1">IF(MID($B435,F$1,1)="","",LOOKUP(MID($B435,F$1,1),DigitRoots!$B$1:$B$23,DigitRoots!$C$1:$C$24))</f>
        <v>un</v>
      </c>
    </row>
    <row r="436" spans="1:6">
      <c r="A436">
        <f t="shared" si="22"/>
        <v>434</v>
      </c>
      <c r="B436" t="str">
        <f t="shared" si="20"/>
        <v>662</v>
      </c>
      <c r="C436" t="str">
        <f t="shared" ca="1" si="21"/>
        <v>hexhexbi</v>
      </c>
      <c r="D436" s="1" t="str">
        <f ca="1">IF(MID($B436,D$1,1)="","",LOOKUP(MID($B436,D$1,1),DigitRoots!$B$1:$B$23,DigitRoots!$C$1:$C$24))</f>
        <v>hex</v>
      </c>
      <c r="E436" s="1" t="str">
        <f ca="1">IF(MID($B436,E$1,1)="","",LOOKUP(MID($B436,E$1,1),DigitRoots!$B$1:$B$23,DigitRoots!$C$1:$C$24))</f>
        <v>hex</v>
      </c>
      <c r="F436" s="1" t="str">
        <f ca="1">IF(MID($B436,F$1,1)="","",LOOKUP(MID($B436,F$1,1),DigitRoots!$B$1:$B$23,DigitRoots!$C$1:$C$24))</f>
        <v>bi</v>
      </c>
    </row>
    <row r="437" spans="1:6">
      <c r="A437">
        <f t="shared" si="22"/>
        <v>435</v>
      </c>
      <c r="B437" t="str">
        <f t="shared" si="20"/>
        <v>663</v>
      </c>
      <c r="C437" t="str">
        <f t="shared" ca="1" si="21"/>
        <v>hexhextri</v>
      </c>
      <c r="D437" s="1" t="str">
        <f ca="1">IF(MID($B437,D$1,1)="","",LOOKUP(MID($B437,D$1,1),DigitRoots!$B$1:$B$23,DigitRoots!$C$1:$C$24))</f>
        <v>hex</v>
      </c>
      <c r="E437" s="1" t="str">
        <f ca="1">IF(MID($B437,E$1,1)="","",LOOKUP(MID($B437,E$1,1),DigitRoots!$B$1:$B$23,DigitRoots!$C$1:$C$24))</f>
        <v>hex</v>
      </c>
      <c r="F437" s="1" t="str">
        <f ca="1">IF(MID($B437,F$1,1)="","",LOOKUP(MID($B437,F$1,1),DigitRoots!$B$1:$B$23,DigitRoots!$C$1:$C$24))</f>
        <v>tri</v>
      </c>
    </row>
    <row r="438" spans="1:6">
      <c r="A438">
        <f t="shared" si="22"/>
        <v>436</v>
      </c>
      <c r="B438" t="str">
        <f t="shared" si="20"/>
        <v>664</v>
      </c>
      <c r="C438" t="str">
        <f t="shared" ca="1" si="21"/>
        <v>hexhexquad</v>
      </c>
      <c r="D438" s="1" t="str">
        <f ca="1">IF(MID($B438,D$1,1)="","",LOOKUP(MID($B438,D$1,1),DigitRoots!$B$1:$B$23,DigitRoots!$C$1:$C$24))</f>
        <v>hex</v>
      </c>
      <c r="E438" s="1" t="str">
        <f ca="1">IF(MID($B438,E$1,1)="","",LOOKUP(MID($B438,E$1,1),DigitRoots!$B$1:$B$23,DigitRoots!$C$1:$C$24))</f>
        <v>hex</v>
      </c>
      <c r="F438" s="1" t="str">
        <f ca="1">IF(MID($B438,F$1,1)="","",LOOKUP(MID($B438,F$1,1),DigitRoots!$B$1:$B$23,DigitRoots!$C$1:$C$24))</f>
        <v>quad</v>
      </c>
    </row>
    <row r="439" spans="1:6">
      <c r="A439">
        <f t="shared" si="22"/>
        <v>437</v>
      </c>
      <c r="B439" t="str">
        <f t="shared" si="20"/>
        <v>665</v>
      </c>
      <c r="C439" t="str">
        <f t="shared" ca="1" si="21"/>
        <v>hexhexpent</v>
      </c>
      <c r="D439" s="1" t="str">
        <f ca="1">IF(MID($B439,D$1,1)="","",LOOKUP(MID($B439,D$1,1),DigitRoots!$B$1:$B$23,DigitRoots!$C$1:$C$24))</f>
        <v>hex</v>
      </c>
      <c r="E439" s="1" t="str">
        <f ca="1">IF(MID($B439,E$1,1)="","",LOOKUP(MID($B439,E$1,1),DigitRoots!$B$1:$B$23,DigitRoots!$C$1:$C$24))</f>
        <v>hex</v>
      </c>
      <c r="F439" s="1" t="str">
        <f ca="1">IF(MID($B439,F$1,1)="","",LOOKUP(MID($B439,F$1,1),DigitRoots!$B$1:$B$23,DigitRoots!$C$1:$C$24))</f>
        <v>pent</v>
      </c>
    </row>
    <row r="440" spans="1:6">
      <c r="A440">
        <f t="shared" si="22"/>
        <v>438</v>
      </c>
      <c r="B440" t="str">
        <f t="shared" ref="B440:B503" si="23">_xlfn.BASE(A440,Radix)</f>
        <v>666</v>
      </c>
      <c r="C440" t="str">
        <f t="shared" ca="1" si="21"/>
        <v>hexhexhex</v>
      </c>
      <c r="D440" s="1" t="str">
        <f ca="1">IF(MID($B440,D$1,1)="","",LOOKUP(MID($B440,D$1,1),DigitRoots!$B$1:$B$23,DigitRoots!$C$1:$C$24))</f>
        <v>hex</v>
      </c>
      <c r="E440" s="1" t="str">
        <f ca="1">IF(MID($B440,E$1,1)="","",LOOKUP(MID($B440,E$1,1),DigitRoots!$B$1:$B$23,DigitRoots!$C$1:$C$24))</f>
        <v>hex</v>
      </c>
      <c r="F440" s="1" t="str">
        <f ca="1">IF(MID($B440,F$1,1)="","",LOOKUP(MID($B440,F$1,1),DigitRoots!$B$1:$B$23,DigitRoots!$C$1:$C$24))</f>
        <v>hex</v>
      </c>
    </row>
    <row r="441" spans="1:6">
      <c r="A441">
        <f t="shared" si="22"/>
        <v>439</v>
      </c>
      <c r="B441" t="str">
        <f t="shared" si="23"/>
        <v>667</v>
      </c>
      <c r="C441" t="str">
        <f t="shared" ca="1" si="21"/>
        <v>hexhexsept</v>
      </c>
      <c r="D441" s="1" t="str">
        <f ca="1">IF(MID($B441,D$1,1)="","",LOOKUP(MID($B441,D$1,1),DigitRoots!$B$1:$B$23,DigitRoots!$C$1:$C$24))</f>
        <v>hex</v>
      </c>
      <c r="E441" s="1" t="str">
        <f ca="1">IF(MID($B441,E$1,1)="","",LOOKUP(MID($B441,E$1,1),DigitRoots!$B$1:$B$23,DigitRoots!$C$1:$C$24))</f>
        <v>hex</v>
      </c>
      <c r="F441" s="1" t="str">
        <f ca="1">IF(MID($B441,F$1,1)="","",LOOKUP(MID($B441,F$1,1),DigitRoots!$B$1:$B$23,DigitRoots!$C$1:$C$24))</f>
        <v>sept</v>
      </c>
    </row>
    <row r="442" spans="1:6">
      <c r="A442">
        <f t="shared" si="22"/>
        <v>440</v>
      </c>
      <c r="B442" t="str">
        <f t="shared" si="23"/>
        <v>670</v>
      </c>
      <c r="C442" t="str">
        <f t="shared" ca="1" si="21"/>
        <v>hexseptnil</v>
      </c>
      <c r="D442" s="1" t="str">
        <f ca="1">IF(MID($B442,D$1,1)="","",LOOKUP(MID($B442,D$1,1),DigitRoots!$B$1:$B$23,DigitRoots!$C$1:$C$24))</f>
        <v>hex</v>
      </c>
      <c r="E442" s="1" t="str">
        <f ca="1">IF(MID($B442,E$1,1)="","",LOOKUP(MID($B442,E$1,1),DigitRoots!$B$1:$B$23,DigitRoots!$C$1:$C$24))</f>
        <v>sept</v>
      </c>
      <c r="F442" s="1" t="str">
        <f ca="1">IF(MID($B442,F$1,1)="","",LOOKUP(MID($B442,F$1,1),DigitRoots!$B$1:$B$23,DigitRoots!$C$1:$C$24))</f>
        <v>nil</v>
      </c>
    </row>
    <row r="443" spans="1:6">
      <c r="A443">
        <f t="shared" si="22"/>
        <v>441</v>
      </c>
      <c r="B443" t="str">
        <f t="shared" si="23"/>
        <v>671</v>
      </c>
      <c r="C443" t="str">
        <f t="shared" ca="1" si="21"/>
        <v>hexseptun</v>
      </c>
      <c r="D443" s="1" t="str">
        <f ca="1">IF(MID($B443,D$1,1)="","",LOOKUP(MID($B443,D$1,1),DigitRoots!$B$1:$B$23,DigitRoots!$C$1:$C$24))</f>
        <v>hex</v>
      </c>
      <c r="E443" s="1" t="str">
        <f ca="1">IF(MID($B443,E$1,1)="","",LOOKUP(MID($B443,E$1,1),DigitRoots!$B$1:$B$23,DigitRoots!$C$1:$C$24))</f>
        <v>sept</v>
      </c>
      <c r="F443" s="1" t="str">
        <f ca="1">IF(MID($B443,F$1,1)="","",LOOKUP(MID($B443,F$1,1),DigitRoots!$B$1:$B$23,DigitRoots!$C$1:$C$24))</f>
        <v>un</v>
      </c>
    </row>
    <row r="444" spans="1:6">
      <c r="A444">
        <f t="shared" si="22"/>
        <v>442</v>
      </c>
      <c r="B444" t="str">
        <f t="shared" si="23"/>
        <v>672</v>
      </c>
      <c r="C444" t="str">
        <f t="shared" ca="1" si="21"/>
        <v>hexseptbi</v>
      </c>
      <c r="D444" s="1" t="str">
        <f ca="1">IF(MID($B444,D$1,1)="","",LOOKUP(MID($B444,D$1,1),DigitRoots!$B$1:$B$23,DigitRoots!$C$1:$C$24))</f>
        <v>hex</v>
      </c>
      <c r="E444" s="1" t="str">
        <f ca="1">IF(MID($B444,E$1,1)="","",LOOKUP(MID($B444,E$1,1),DigitRoots!$B$1:$B$23,DigitRoots!$C$1:$C$24))</f>
        <v>sept</v>
      </c>
      <c r="F444" s="1" t="str">
        <f ca="1">IF(MID($B444,F$1,1)="","",LOOKUP(MID($B444,F$1,1),DigitRoots!$B$1:$B$23,DigitRoots!$C$1:$C$24))</f>
        <v>bi</v>
      </c>
    </row>
    <row r="445" spans="1:6">
      <c r="A445">
        <f t="shared" si="22"/>
        <v>443</v>
      </c>
      <c r="B445" t="str">
        <f t="shared" si="23"/>
        <v>673</v>
      </c>
      <c r="C445" t="str">
        <f t="shared" ca="1" si="21"/>
        <v>hexsepttri</v>
      </c>
      <c r="D445" s="1" t="str">
        <f ca="1">IF(MID($B445,D$1,1)="","",LOOKUP(MID($B445,D$1,1),DigitRoots!$B$1:$B$23,DigitRoots!$C$1:$C$24))</f>
        <v>hex</v>
      </c>
      <c r="E445" s="1" t="str">
        <f ca="1">IF(MID($B445,E$1,1)="","",LOOKUP(MID($B445,E$1,1),DigitRoots!$B$1:$B$23,DigitRoots!$C$1:$C$24))</f>
        <v>sept</v>
      </c>
      <c r="F445" s="1" t="str">
        <f ca="1">IF(MID($B445,F$1,1)="","",LOOKUP(MID($B445,F$1,1),DigitRoots!$B$1:$B$23,DigitRoots!$C$1:$C$24))</f>
        <v>tri</v>
      </c>
    </row>
    <row r="446" spans="1:6">
      <c r="A446">
        <f t="shared" si="22"/>
        <v>444</v>
      </c>
      <c r="B446" t="str">
        <f t="shared" si="23"/>
        <v>674</v>
      </c>
      <c r="C446" t="str">
        <f t="shared" ca="1" si="21"/>
        <v>hexseptquad</v>
      </c>
      <c r="D446" s="1" t="str">
        <f ca="1">IF(MID($B446,D$1,1)="","",LOOKUP(MID($B446,D$1,1),DigitRoots!$B$1:$B$23,DigitRoots!$C$1:$C$24))</f>
        <v>hex</v>
      </c>
      <c r="E446" s="1" t="str">
        <f ca="1">IF(MID($B446,E$1,1)="","",LOOKUP(MID($B446,E$1,1),DigitRoots!$B$1:$B$23,DigitRoots!$C$1:$C$24))</f>
        <v>sept</v>
      </c>
      <c r="F446" s="1" t="str">
        <f ca="1">IF(MID($B446,F$1,1)="","",LOOKUP(MID($B446,F$1,1),DigitRoots!$B$1:$B$23,DigitRoots!$C$1:$C$24))</f>
        <v>quad</v>
      </c>
    </row>
    <row r="447" spans="1:6">
      <c r="A447">
        <f t="shared" si="22"/>
        <v>445</v>
      </c>
      <c r="B447" t="str">
        <f t="shared" si="23"/>
        <v>675</v>
      </c>
      <c r="C447" t="str">
        <f t="shared" ca="1" si="21"/>
        <v>hexseptpent</v>
      </c>
      <c r="D447" s="1" t="str">
        <f ca="1">IF(MID($B447,D$1,1)="","",LOOKUP(MID($B447,D$1,1),DigitRoots!$B$1:$B$23,DigitRoots!$C$1:$C$24))</f>
        <v>hex</v>
      </c>
      <c r="E447" s="1" t="str">
        <f ca="1">IF(MID($B447,E$1,1)="","",LOOKUP(MID($B447,E$1,1),DigitRoots!$B$1:$B$23,DigitRoots!$C$1:$C$24))</f>
        <v>sept</v>
      </c>
      <c r="F447" s="1" t="str">
        <f ca="1">IF(MID($B447,F$1,1)="","",LOOKUP(MID($B447,F$1,1),DigitRoots!$B$1:$B$23,DigitRoots!$C$1:$C$24))</f>
        <v>pent</v>
      </c>
    </row>
    <row r="448" spans="1:6">
      <c r="A448">
        <f t="shared" si="22"/>
        <v>446</v>
      </c>
      <c r="B448" t="str">
        <f t="shared" si="23"/>
        <v>676</v>
      </c>
      <c r="C448" t="str">
        <f t="shared" ca="1" si="21"/>
        <v>hexsepthex</v>
      </c>
      <c r="D448" s="1" t="str">
        <f ca="1">IF(MID($B448,D$1,1)="","",LOOKUP(MID($B448,D$1,1),DigitRoots!$B$1:$B$23,DigitRoots!$C$1:$C$24))</f>
        <v>hex</v>
      </c>
      <c r="E448" s="1" t="str">
        <f ca="1">IF(MID($B448,E$1,1)="","",LOOKUP(MID($B448,E$1,1),DigitRoots!$B$1:$B$23,DigitRoots!$C$1:$C$24))</f>
        <v>sept</v>
      </c>
      <c r="F448" s="1" t="str">
        <f ca="1">IF(MID($B448,F$1,1)="","",LOOKUP(MID($B448,F$1,1),DigitRoots!$B$1:$B$23,DigitRoots!$C$1:$C$24))</f>
        <v>hex</v>
      </c>
    </row>
    <row r="449" spans="1:6">
      <c r="A449">
        <f t="shared" si="22"/>
        <v>447</v>
      </c>
      <c r="B449" t="str">
        <f t="shared" si="23"/>
        <v>677</v>
      </c>
      <c r="C449" t="str">
        <f t="shared" ca="1" si="21"/>
        <v>hexseptsept</v>
      </c>
      <c r="D449" s="1" t="str">
        <f ca="1">IF(MID($B449,D$1,1)="","",LOOKUP(MID($B449,D$1,1),DigitRoots!$B$1:$B$23,DigitRoots!$C$1:$C$24))</f>
        <v>hex</v>
      </c>
      <c r="E449" s="1" t="str">
        <f ca="1">IF(MID($B449,E$1,1)="","",LOOKUP(MID($B449,E$1,1),DigitRoots!$B$1:$B$23,DigitRoots!$C$1:$C$24))</f>
        <v>sept</v>
      </c>
      <c r="F449" s="1" t="str">
        <f ca="1">IF(MID($B449,F$1,1)="","",LOOKUP(MID($B449,F$1,1),DigitRoots!$B$1:$B$23,DigitRoots!$C$1:$C$24))</f>
        <v>sept</v>
      </c>
    </row>
    <row r="450" spans="1:6">
      <c r="A450">
        <f t="shared" si="22"/>
        <v>448</v>
      </c>
      <c r="B450" t="str">
        <f t="shared" si="23"/>
        <v>700</v>
      </c>
      <c r="C450" t="str">
        <f t="shared" ca="1" si="21"/>
        <v>septnilnil</v>
      </c>
      <c r="D450" s="1" t="str">
        <f ca="1">IF(MID($B450,D$1,1)="","",LOOKUP(MID($B450,D$1,1),DigitRoots!$B$1:$B$23,DigitRoots!$C$1:$C$24))</f>
        <v>sept</v>
      </c>
      <c r="E450" s="1" t="str">
        <f ca="1">IF(MID($B450,E$1,1)="","",LOOKUP(MID($B450,E$1,1),DigitRoots!$B$1:$B$23,DigitRoots!$C$1:$C$24))</f>
        <v>nil</v>
      </c>
      <c r="F450" s="1" t="str">
        <f ca="1">IF(MID($B450,F$1,1)="","",LOOKUP(MID($B450,F$1,1),DigitRoots!$B$1:$B$23,DigitRoots!$C$1:$C$24))</f>
        <v>nil</v>
      </c>
    </row>
    <row r="451" spans="1:6">
      <c r="A451">
        <f t="shared" si="22"/>
        <v>449</v>
      </c>
      <c r="B451" t="str">
        <f t="shared" si="23"/>
        <v>701</v>
      </c>
      <c r="C451" t="str">
        <f t="shared" ref="C451:C513" ca="1" si="24">_xlfn.CONCAT(D451:F451)</f>
        <v>septnilun</v>
      </c>
      <c r="D451" s="1" t="str">
        <f ca="1">IF(MID($B451,D$1,1)="","",LOOKUP(MID($B451,D$1,1),DigitRoots!$B$1:$B$23,DigitRoots!$C$1:$C$24))</f>
        <v>sept</v>
      </c>
      <c r="E451" s="1" t="str">
        <f ca="1">IF(MID($B451,E$1,1)="","",LOOKUP(MID($B451,E$1,1),DigitRoots!$B$1:$B$23,DigitRoots!$C$1:$C$24))</f>
        <v>nil</v>
      </c>
      <c r="F451" s="1" t="str">
        <f ca="1">IF(MID($B451,F$1,1)="","",LOOKUP(MID($B451,F$1,1),DigitRoots!$B$1:$B$23,DigitRoots!$C$1:$C$24))</f>
        <v>un</v>
      </c>
    </row>
    <row r="452" spans="1:6">
      <c r="A452">
        <f t="shared" ref="A452:A513" si="25">A451+1</f>
        <v>450</v>
      </c>
      <c r="B452" t="str">
        <f t="shared" si="23"/>
        <v>702</v>
      </c>
      <c r="C452" t="str">
        <f t="shared" ca="1" si="24"/>
        <v>septnilbi</v>
      </c>
      <c r="D452" s="1" t="str">
        <f ca="1">IF(MID($B452,D$1,1)="","",LOOKUP(MID($B452,D$1,1),DigitRoots!$B$1:$B$23,DigitRoots!$C$1:$C$24))</f>
        <v>sept</v>
      </c>
      <c r="E452" s="1" t="str">
        <f ca="1">IF(MID($B452,E$1,1)="","",LOOKUP(MID($B452,E$1,1),DigitRoots!$B$1:$B$23,DigitRoots!$C$1:$C$24))</f>
        <v>nil</v>
      </c>
      <c r="F452" s="1" t="str">
        <f ca="1">IF(MID($B452,F$1,1)="","",LOOKUP(MID($B452,F$1,1),DigitRoots!$B$1:$B$23,DigitRoots!$C$1:$C$24))</f>
        <v>bi</v>
      </c>
    </row>
    <row r="453" spans="1:6">
      <c r="A453">
        <f t="shared" si="25"/>
        <v>451</v>
      </c>
      <c r="B453" t="str">
        <f t="shared" si="23"/>
        <v>703</v>
      </c>
      <c r="C453" t="str">
        <f t="shared" ca="1" si="24"/>
        <v>septniltri</v>
      </c>
      <c r="D453" s="1" t="str">
        <f ca="1">IF(MID($B453,D$1,1)="","",LOOKUP(MID($B453,D$1,1),DigitRoots!$B$1:$B$23,DigitRoots!$C$1:$C$24))</f>
        <v>sept</v>
      </c>
      <c r="E453" s="1" t="str">
        <f ca="1">IF(MID($B453,E$1,1)="","",LOOKUP(MID($B453,E$1,1),DigitRoots!$B$1:$B$23,DigitRoots!$C$1:$C$24))</f>
        <v>nil</v>
      </c>
      <c r="F453" s="1" t="str">
        <f ca="1">IF(MID($B453,F$1,1)="","",LOOKUP(MID($B453,F$1,1),DigitRoots!$B$1:$B$23,DigitRoots!$C$1:$C$24))</f>
        <v>tri</v>
      </c>
    </row>
    <row r="454" spans="1:6">
      <c r="A454">
        <f t="shared" si="25"/>
        <v>452</v>
      </c>
      <c r="B454" t="str">
        <f t="shared" si="23"/>
        <v>704</v>
      </c>
      <c r="C454" t="str">
        <f t="shared" ca="1" si="24"/>
        <v>septnilquad</v>
      </c>
      <c r="D454" s="1" t="str">
        <f ca="1">IF(MID($B454,D$1,1)="","",LOOKUP(MID($B454,D$1,1),DigitRoots!$B$1:$B$23,DigitRoots!$C$1:$C$24))</f>
        <v>sept</v>
      </c>
      <c r="E454" s="1" t="str">
        <f ca="1">IF(MID($B454,E$1,1)="","",LOOKUP(MID($B454,E$1,1),DigitRoots!$B$1:$B$23,DigitRoots!$C$1:$C$24))</f>
        <v>nil</v>
      </c>
      <c r="F454" s="1" t="str">
        <f ca="1">IF(MID($B454,F$1,1)="","",LOOKUP(MID($B454,F$1,1),DigitRoots!$B$1:$B$23,DigitRoots!$C$1:$C$24))</f>
        <v>quad</v>
      </c>
    </row>
    <row r="455" spans="1:6">
      <c r="A455">
        <f t="shared" si="25"/>
        <v>453</v>
      </c>
      <c r="B455" t="str">
        <f t="shared" si="23"/>
        <v>705</v>
      </c>
      <c r="C455" t="str">
        <f t="shared" ca="1" si="24"/>
        <v>septnilpent</v>
      </c>
      <c r="D455" s="1" t="str">
        <f ca="1">IF(MID($B455,D$1,1)="","",LOOKUP(MID($B455,D$1,1),DigitRoots!$B$1:$B$23,DigitRoots!$C$1:$C$24))</f>
        <v>sept</v>
      </c>
      <c r="E455" s="1" t="str">
        <f ca="1">IF(MID($B455,E$1,1)="","",LOOKUP(MID($B455,E$1,1),DigitRoots!$B$1:$B$23,DigitRoots!$C$1:$C$24))</f>
        <v>nil</v>
      </c>
      <c r="F455" s="1" t="str">
        <f ca="1">IF(MID($B455,F$1,1)="","",LOOKUP(MID($B455,F$1,1),DigitRoots!$B$1:$B$23,DigitRoots!$C$1:$C$24))</f>
        <v>pent</v>
      </c>
    </row>
    <row r="456" spans="1:6">
      <c r="A456">
        <f t="shared" si="25"/>
        <v>454</v>
      </c>
      <c r="B456" t="str">
        <f t="shared" si="23"/>
        <v>706</v>
      </c>
      <c r="C456" t="str">
        <f t="shared" ca="1" si="24"/>
        <v>septnilhex</v>
      </c>
      <c r="D456" s="1" t="str">
        <f ca="1">IF(MID($B456,D$1,1)="","",LOOKUP(MID($B456,D$1,1),DigitRoots!$B$1:$B$23,DigitRoots!$C$1:$C$24))</f>
        <v>sept</v>
      </c>
      <c r="E456" s="1" t="str">
        <f ca="1">IF(MID($B456,E$1,1)="","",LOOKUP(MID($B456,E$1,1),DigitRoots!$B$1:$B$23,DigitRoots!$C$1:$C$24))</f>
        <v>nil</v>
      </c>
      <c r="F456" s="1" t="str">
        <f ca="1">IF(MID($B456,F$1,1)="","",LOOKUP(MID($B456,F$1,1),DigitRoots!$B$1:$B$23,DigitRoots!$C$1:$C$24))</f>
        <v>hex</v>
      </c>
    </row>
    <row r="457" spans="1:6">
      <c r="A457">
        <f t="shared" si="25"/>
        <v>455</v>
      </c>
      <c r="B457" t="str">
        <f t="shared" si="23"/>
        <v>707</v>
      </c>
      <c r="C457" t="str">
        <f t="shared" ca="1" si="24"/>
        <v>septnilsept</v>
      </c>
      <c r="D457" s="1" t="str">
        <f ca="1">IF(MID($B457,D$1,1)="","",LOOKUP(MID($B457,D$1,1),DigitRoots!$B$1:$B$23,DigitRoots!$C$1:$C$24))</f>
        <v>sept</v>
      </c>
      <c r="E457" s="1" t="str">
        <f ca="1">IF(MID($B457,E$1,1)="","",LOOKUP(MID($B457,E$1,1),DigitRoots!$B$1:$B$23,DigitRoots!$C$1:$C$24))</f>
        <v>nil</v>
      </c>
      <c r="F457" s="1" t="str">
        <f ca="1">IF(MID($B457,F$1,1)="","",LOOKUP(MID($B457,F$1,1),DigitRoots!$B$1:$B$23,DigitRoots!$C$1:$C$24))</f>
        <v>sept</v>
      </c>
    </row>
    <row r="458" spans="1:6">
      <c r="A458">
        <f t="shared" si="25"/>
        <v>456</v>
      </c>
      <c r="B458" t="str">
        <f t="shared" si="23"/>
        <v>710</v>
      </c>
      <c r="C458" t="str">
        <f t="shared" ca="1" si="24"/>
        <v>septunnil</v>
      </c>
      <c r="D458" s="1" t="str">
        <f ca="1">IF(MID($B458,D$1,1)="","",LOOKUP(MID($B458,D$1,1),DigitRoots!$B$1:$B$23,DigitRoots!$C$1:$C$24))</f>
        <v>sept</v>
      </c>
      <c r="E458" s="1" t="str">
        <f ca="1">IF(MID($B458,E$1,1)="","",LOOKUP(MID($B458,E$1,1),DigitRoots!$B$1:$B$23,DigitRoots!$C$1:$C$24))</f>
        <v>un</v>
      </c>
      <c r="F458" s="1" t="str">
        <f ca="1">IF(MID($B458,F$1,1)="","",LOOKUP(MID($B458,F$1,1),DigitRoots!$B$1:$B$23,DigitRoots!$C$1:$C$24))</f>
        <v>nil</v>
      </c>
    </row>
    <row r="459" spans="1:6">
      <c r="A459">
        <f t="shared" si="25"/>
        <v>457</v>
      </c>
      <c r="B459" t="str">
        <f t="shared" si="23"/>
        <v>711</v>
      </c>
      <c r="C459" t="str">
        <f t="shared" ca="1" si="24"/>
        <v>septunun</v>
      </c>
      <c r="D459" s="1" t="str">
        <f ca="1">IF(MID($B459,D$1,1)="","",LOOKUP(MID($B459,D$1,1),DigitRoots!$B$1:$B$23,DigitRoots!$C$1:$C$24))</f>
        <v>sept</v>
      </c>
      <c r="E459" s="1" t="str">
        <f ca="1">IF(MID($B459,E$1,1)="","",LOOKUP(MID($B459,E$1,1),DigitRoots!$B$1:$B$23,DigitRoots!$C$1:$C$24))</f>
        <v>un</v>
      </c>
      <c r="F459" s="1" t="str">
        <f ca="1">IF(MID($B459,F$1,1)="","",LOOKUP(MID($B459,F$1,1),DigitRoots!$B$1:$B$23,DigitRoots!$C$1:$C$24))</f>
        <v>un</v>
      </c>
    </row>
    <row r="460" spans="1:6">
      <c r="A460">
        <f t="shared" si="25"/>
        <v>458</v>
      </c>
      <c r="B460" t="str">
        <f t="shared" si="23"/>
        <v>712</v>
      </c>
      <c r="C460" t="str">
        <f t="shared" ca="1" si="24"/>
        <v>septunbi</v>
      </c>
      <c r="D460" s="1" t="str">
        <f ca="1">IF(MID($B460,D$1,1)="","",LOOKUP(MID($B460,D$1,1),DigitRoots!$B$1:$B$23,DigitRoots!$C$1:$C$24))</f>
        <v>sept</v>
      </c>
      <c r="E460" s="1" t="str">
        <f ca="1">IF(MID($B460,E$1,1)="","",LOOKUP(MID($B460,E$1,1),DigitRoots!$B$1:$B$23,DigitRoots!$C$1:$C$24))</f>
        <v>un</v>
      </c>
      <c r="F460" s="1" t="str">
        <f ca="1">IF(MID($B460,F$1,1)="","",LOOKUP(MID($B460,F$1,1),DigitRoots!$B$1:$B$23,DigitRoots!$C$1:$C$24))</f>
        <v>bi</v>
      </c>
    </row>
    <row r="461" spans="1:6">
      <c r="A461">
        <f t="shared" si="25"/>
        <v>459</v>
      </c>
      <c r="B461" t="str">
        <f t="shared" si="23"/>
        <v>713</v>
      </c>
      <c r="C461" t="str">
        <f t="shared" ca="1" si="24"/>
        <v>septuntri</v>
      </c>
      <c r="D461" s="1" t="str">
        <f ca="1">IF(MID($B461,D$1,1)="","",LOOKUP(MID($B461,D$1,1),DigitRoots!$B$1:$B$23,DigitRoots!$C$1:$C$24))</f>
        <v>sept</v>
      </c>
      <c r="E461" s="1" t="str">
        <f ca="1">IF(MID($B461,E$1,1)="","",LOOKUP(MID($B461,E$1,1),DigitRoots!$B$1:$B$23,DigitRoots!$C$1:$C$24))</f>
        <v>un</v>
      </c>
      <c r="F461" s="1" t="str">
        <f ca="1">IF(MID($B461,F$1,1)="","",LOOKUP(MID($B461,F$1,1),DigitRoots!$B$1:$B$23,DigitRoots!$C$1:$C$24))</f>
        <v>tri</v>
      </c>
    </row>
    <row r="462" spans="1:6">
      <c r="A462">
        <f t="shared" si="25"/>
        <v>460</v>
      </c>
      <c r="B462" t="str">
        <f t="shared" si="23"/>
        <v>714</v>
      </c>
      <c r="C462" t="str">
        <f t="shared" ca="1" si="24"/>
        <v>septunquad</v>
      </c>
      <c r="D462" s="1" t="str">
        <f ca="1">IF(MID($B462,D$1,1)="","",LOOKUP(MID($B462,D$1,1),DigitRoots!$B$1:$B$23,DigitRoots!$C$1:$C$24))</f>
        <v>sept</v>
      </c>
      <c r="E462" s="1" t="str">
        <f ca="1">IF(MID($B462,E$1,1)="","",LOOKUP(MID($B462,E$1,1),DigitRoots!$B$1:$B$23,DigitRoots!$C$1:$C$24))</f>
        <v>un</v>
      </c>
      <c r="F462" s="1" t="str">
        <f ca="1">IF(MID($B462,F$1,1)="","",LOOKUP(MID($B462,F$1,1),DigitRoots!$B$1:$B$23,DigitRoots!$C$1:$C$24))</f>
        <v>quad</v>
      </c>
    </row>
    <row r="463" spans="1:6">
      <c r="A463">
        <f t="shared" si="25"/>
        <v>461</v>
      </c>
      <c r="B463" t="str">
        <f t="shared" si="23"/>
        <v>715</v>
      </c>
      <c r="C463" t="str">
        <f t="shared" ca="1" si="24"/>
        <v>septunpent</v>
      </c>
      <c r="D463" s="1" t="str">
        <f ca="1">IF(MID($B463,D$1,1)="","",LOOKUP(MID($B463,D$1,1),DigitRoots!$B$1:$B$23,DigitRoots!$C$1:$C$24))</f>
        <v>sept</v>
      </c>
      <c r="E463" s="1" t="str">
        <f ca="1">IF(MID($B463,E$1,1)="","",LOOKUP(MID($B463,E$1,1),DigitRoots!$B$1:$B$23,DigitRoots!$C$1:$C$24))</f>
        <v>un</v>
      </c>
      <c r="F463" s="1" t="str">
        <f ca="1">IF(MID($B463,F$1,1)="","",LOOKUP(MID($B463,F$1,1),DigitRoots!$B$1:$B$23,DigitRoots!$C$1:$C$24))</f>
        <v>pent</v>
      </c>
    </row>
    <row r="464" spans="1:6">
      <c r="A464">
        <f t="shared" si="25"/>
        <v>462</v>
      </c>
      <c r="B464" t="str">
        <f t="shared" si="23"/>
        <v>716</v>
      </c>
      <c r="C464" t="str">
        <f t="shared" ca="1" si="24"/>
        <v>septunhex</v>
      </c>
      <c r="D464" s="1" t="str">
        <f ca="1">IF(MID($B464,D$1,1)="","",LOOKUP(MID($B464,D$1,1),DigitRoots!$B$1:$B$23,DigitRoots!$C$1:$C$24))</f>
        <v>sept</v>
      </c>
      <c r="E464" s="1" t="str">
        <f ca="1">IF(MID($B464,E$1,1)="","",LOOKUP(MID($B464,E$1,1),DigitRoots!$B$1:$B$23,DigitRoots!$C$1:$C$24))</f>
        <v>un</v>
      </c>
      <c r="F464" s="1" t="str">
        <f ca="1">IF(MID($B464,F$1,1)="","",LOOKUP(MID($B464,F$1,1),DigitRoots!$B$1:$B$23,DigitRoots!$C$1:$C$24))</f>
        <v>hex</v>
      </c>
    </row>
    <row r="465" spans="1:6">
      <c r="A465">
        <f t="shared" si="25"/>
        <v>463</v>
      </c>
      <c r="B465" t="str">
        <f t="shared" si="23"/>
        <v>717</v>
      </c>
      <c r="C465" t="str">
        <f t="shared" ca="1" si="24"/>
        <v>septunsept</v>
      </c>
      <c r="D465" s="1" t="str">
        <f ca="1">IF(MID($B465,D$1,1)="","",LOOKUP(MID($B465,D$1,1),DigitRoots!$B$1:$B$23,DigitRoots!$C$1:$C$24))</f>
        <v>sept</v>
      </c>
      <c r="E465" s="1" t="str">
        <f ca="1">IF(MID($B465,E$1,1)="","",LOOKUP(MID($B465,E$1,1),DigitRoots!$B$1:$B$23,DigitRoots!$C$1:$C$24))</f>
        <v>un</v>
      </c>
      <c r="F465" s="1" t="str">
        <f ca="1">IF(MID($B465,F$1,1)="","",LOOKUP(MID($B465,F$1,1),DigitRoots!$B$1:$B$23,DigitRoots!$C$1:$C$24))</f>
        <v>sept</v>
      </c>
    </row>
    <row r="466" spans="1:6">
      <c r="A466">
        <f t="shared" si="25"/>
        <v>464</v>
      </c>
      <c r="B466" t="str">
        <f t="shared" si="23"/>
        <v>720</v>
      </c>
      <c r="C466" t="str">
        <f t="shared" ca="1" si="24"/>
        <v>septbinil</v>
      </c>
      <c r="D466" s="1" t="str">
        <f ca="1">IF(MID($B466,D$1,1)="","",LOOKUP(MID($B466,D$1,1),DigitRoots!$B$1:$B$23,DigitRoots!$C$1:$C$24))</f>
        <v>sept</v>
      </c>
      <c r="E466" s="1" t="str">
        <f ca="1">IF(MID($B466,E$1,1)="","",LOOKUP(MID($B466,E$1,1),DigitRoots!$B$1:$B$23,DigitRoots!$C$1:$C$24))</f>
        <v>bi</v>
      </c>
      <c r="F466" s="1" t="str">
        <f ca="1">IF(MID($B466,F$1,1)="","",LOOKUP(MID($B466,F$1,1),DigitRoots!$B$1:$B$23,DigitRoots!$C$1:$C$24))</f>
        <v>nil</v>
      </c>
    </row>
    <row r="467" spans="1:6">
      <c r="A467">
        <f t="shared" si="25"/>
        <v>465</v>
      </c>
      <c r="B467" t="str">
        <f t="shared" si="23"/>
        <v>721</v>
      </c>
      <c r="C467" t="str">
        <f t="shared" ca="1" si="24"/>
        <v>septbiun</v>
      </c>
      <c r="D467" s="1" t="str">
        <f ca="1">IF(MID($B467,D$1,1)="","",LOOKUP(MID($B467,D$1,1),DigitRoots!$B$1:$B$23,DigitRoots!$C$1:$C$24))</f>
        <v>sept</v>
      </c>
      <c r="E467" s="1" t="str">
        <f ca="1">IF(MID($B467,E$1,1)="","",LOOKUP(MID($B467,E$1,1),DigitRoots!$B$1:$B$23,DigitRoots!$C$1:$C$24))</f>
        <v>bi</v>
      </c>
      <c r="F467" s="1" t="str">
        <f ca="1">IF(MID($B467,F$1,1)="","",LOOKUP(MID($B467,F$1,1),DigitRoots!$B$1:$B$23,DigitRoots!$C$1:$C$24))</f>
        <v>un</v>
      </c>
    </row>
    <row r="468" spans="1:6">
      <c r="A468">
        <f t="shared" si="25"/>
        <v>466</v>
      </c>
      <c r="B468" t="str">
        <f t="shared" si="23"/>
        <v>722</v>
      </c>
      <c r="C468" t="str">
        <f t="shared" ca="1" si="24"/>
        <v>septbibi</v>
      </c>
      <c r="D468" s="1" t="str">
        <f ca="1">IF(MID($B468,D$1,1)="","",LOOKUP(MID($B468,D$1,1),DigitRoots!$B$1:$B$23,DigitRoots!$C$1:$C$24))</f>
        <v>sept</v>
      </c>
      <c r="E468" s="1" t="str">
        <f ca="1">IF(MID($B468,E$1,1)="","",LOOKUP(MID($B468,E$1,1),DigitRoots!$B$1:$B$23,DigitRoots!$C$1:$C$24))</f>
        <v>bi</v>
      </c>
      <c r="F468" s="1" t="str">
        <f ca="1">IF(MID($B468,F$1,1)="","",LOOKUP(MID($B468,F$1,1),DigitRoots!$B$1:$B$23,DigitRoots!$C$1:$C$24))</f>
        <v>bi</v>
      </c>
    </row>
    <row r="469" spans="1:6">
      <c r="A469">
        <f t="shared" si="25"/>
        <v>467</v>
      </c>
      <c r="B469" t="str">
        <f t="shared" si="23"/>
        <v>723</v>
      </c>
      <c r="C469" t="str">
        <f t="shared" ca="1" si="24"/>
        <v>septbitri</v>
      </c>
      <c r="D469" s="1" t="str">
        <f ca="1">IF(MID($B469,D$1,1)="","",LOOKUP(MID($B469,D$1,1),DigitRoots!$B$1:$B$23,DigitRoots!$C$1:$C$24))</f>
        <v>sept</v>
      </c>
      <c r="E469" s="1" t="str">
        <f ca="1">IF(MID($B469,E$1,1)="","",LOOKUP(MID($B469,E$1,1),DigitRoots!$B$1:$B$23,DigitRoots!$C$1:$C$24))</f>
        <v>bi</v>
      </c>
      <c r="F469" s="1" t="str">
        <f ca="1">IF(MID($B469,F$1,1)="","",LOOKUP(MID($B469,F$1,1),DigitRoots!$B$1:$B$23,DigitRoots!$C$1:$C$24))</f>
        <v>tri</v>
      </c>
    </row>
    <row r="470" spans="1:6">
      <c r="A470">
        <f t="shared" si="25"/>
        <v>468</v>
      </c>
      <c r="B470" t="str">
        <f t="shared" si="23"/>
        <v>724</v>
      </c>
      <c r="C470" t="str">
        <f t="shared" ca="1" si="24"/>
        <v>septbiquad</v>
      </c>
      <c r="D470" s="1" t="str">
        <f ca="1">IF(MID($B470,D$1,1)="","",LOOKUP(MID($B470,D$1,1),DigitRoots!$B$1:$B$23,DigitRoots!$C$1:$C$24))</f>
        <v>sept</v>
      </c>
      <c r="E470" s="1" t="str">
        <f ca="1">IF(MID($B470,E$1,1)="","",LOOKUP(MID($B470,E$1,1),DigitRoots!$B$1:$B$23,DigitRoots!$C$1:$C$24))</f>
        <v>bi</v>
      </c>
      <c r="F470" s="1" t="str">
        <f ca="1">IF(MID($B470,F$1,1)="","",LOOKUP(MID($B470,F$1,1),DigitRoots!$B$1:$B$23,DigitRoots!$C$1:$C$24))</f>
        <v>quad</v>
      </c>
    </row>
    <row r="471" spans="1:6">
      <c r="A471">
        <f t="shared" si="25"/>
        <v>469</v>
      </c>
      <c r="B471" t="str">
        <f t="shared" si="23"/>
        <v>725</v>
      </c>
      <c r="C471" t="str">
        <f t="shared" ca="1" si="24"/>
        <v>septbipent</v>
      </c>
      <c r="D471" s="1" t="str">
        <f ca="1">IF(MID($B471,D$1,1)="","",LOOKUP(MID($B471,D$1,1),DigitRoots!$B$1:$B$23,DigitRoots!$C$1:$C$24))</f>
        <v>sept</v>
      </c>
      <c r="E471" s="1" t="str">
        <f ca="1">IF(MID($B471,E$1,1)="","",LOOKUP(MID($B471,E$1,1),DigitRoots!$B$1:$B$23,DigitRoots!$C$1:$C$24))</f>
        <v>bi</v>
      </c>
      <c r="F471" s="1" t="str">
        <f ca="1">IF(MID($B471,F$1,1)="","",LOOKUP(MID($B471,F$1,1),DigitRoots!$B$1:$B$23,DigitRoots!$C$1:$C$24))</f>
        <v>pent</v>
      </c>
    </row>
    <row r="472" spans="1:6">
      <c r="A472">
        <f t="shared" si="25"/>
        <v>470</v>
      </c>
      <c r="B472" t="str">
        <f t="shared" si="23"/>
        <v>726</v>
      </c>
      <c r="C472" t="str">
        <f t="shared" ca="1" si="24"/>
        <v>septbihex</v>
      </c>
      <c r="D472" s="1" t="str">
        <f ca="1">IF(MID($B472,D$1,1)="","",LOOKUP(MID($B472,D$1,1),DigitRoots!$B$1:$B$23,DigitRoots!$C$1:$C$24))</f>
        <v>sept</v>
      </c>
      <c r="E472" s="1" t="str">
        <f ca="1">IF(MID($B472,E$1,1)="","",LOOKUP(MID($B472,E$1,1),DigitRoots!$B$1:$B$23,DigitRoots!$C$1:$C$24))</f>
        <v>bi</v>
      </c>
      <c r="F472" s="1" t="str">
        <f ca="1">IF(MID($B472,F$1,1)="","",LOOKUP(MID($B472,F$1,1),DigitRoots!$B$1:$B$23,DigitRoots!$C$1:$C$24))</f>
        <v>hex</v>
      </c>
    </row>
    <row r="473" spans="1:6">
      <c r="A473">
        <f t="shared" si="25"/>
        <v>471</v>
      </c>
      <c r="B473" t="str">
        <f t="shared" si="23"/>
        <v>727</v>
      </c>
      <c r="C473" t="str">
        <f t="shared" ca="1" si="24"/>
        <v>septbisept</v>
      </c>
      <c r="D473" s="1" t="str">
        <f ca="1">IF(MID($B473,D$1,1)="","",LOOKUP(MID($B473,D$1,1),DigitRoots!$B$1:$B$23,DigitRoots!$C$1:$C$24))</f>
        <v>sept</v>
      </c>
      <c r="E473" s="1" t="str">
        <f ca="1">IF(MID($B473,E$1,1)="","",LOOKUP(MID($B473,E$1,1),DigitRoots!$B$1:$B$23,DigitRoots!$C$1:$C$24))</f>
        <v>bi</v>
      </c>
      <c r="F473" s="1" t="str">
        <f ca="1">IF(MID($B473,F$1,1)="","",LOOKUP(MID($B473,F$1,1),DigitRoots!$B$1:$B$23,DigitRoots!$C$1:$C$24))</f>
        <v>sept</v>
      </c>
    </row>
    <row r="474" spans="1:6">
      <c r="A474">
        <f t="shared" si="25"/>
        <v>472</v>
      </c>
      <c r="B474" t="str">
        <f t="shared" si="23"/>
        <v>730</v>
      </c>
      <c r="C474" t="str">
        <f t="shared" ca="1" si="24"/>
        <v>septtrinil</v>
      </c>
      <c r="D474" s="1" t="str">
        <f ca="1">IF(MID($B474,D$1,1)="","",LOOKUP(MID($B474,D$1,1),DigitRoots!$B$1:$B$23,DigitRoots!$C$1:$C$24))</f>
        <v>sept</v>
      </c>
      <c r="E474" s="1" t="str">
        <f ca="1">IF(MID($B474,E$1,1)="","",LOOKUP(MID($B474,E$1,1),DigitRoots!$B$1:$B$23,DigitRoots!$C$1:$C$24))</f>
        <v>tri</v>
      </c>
      <c r="F474" s="1" t="str">
        <f ca="1">IF(MID($B474,F$1,1)="","",LOOKUP(MID($B474,F$1,1),DigitRoots!$B$1:$B$23,DigitRoots!$C$1:$C$24))</f>
        <v>nil</v>
      </c>
    </row>
    <row r="475" spans="1:6">
      <c r="A475">
        <f t="shared" si="25"/>
        <v>473</v>
      </c>
      <c r="B475" t="str">
        <f t="shared" si="23"/>
        <v>731</v>
      </c>
      <c r="C475" t="str">
        <f t="shared" ca="1" si="24"/>
        <v>septtriun</v>
      </c>
      <c r="D475" s="1" t="str">
        <f ca="1">IF(MID($B475,D$1,1)="","",LOOKUP(MID($B475,D$1,1),DigitRoots!$B$1:$B$23,DigitRoots!$C$1:$C$24))</f>
        <v>sept</v>
      </c>
      <c r="E475" s="1" t="str">
        <f ca="1">IF(MID($B475,E$1,1)="","",LOOKUP(MID($B475,E$1,1),DigitRoots!$B$1:$B$23,DigitRoots!$C$1:$C$24))</f>
        <v>tri</v>
      </c>
      <c r="F475" s="1" t="str">
        <f ca="1">IF(MID($B475,F$1,1)="","",LOOKUP(MID($B475,F$1,1),DigitRoots!$B$1:$B$23,DigitRoots!$C$1:$C$24))</f>
        <v>un</v>
      </c>
    </row>
    <row r="476" spans="1:6">
      <c r="A476">
        <f t="shared" si="25"/>
        <v>474</v>
      </c>
      <c r="B476" t="str">
        <f t="shared" si="23"/>
        <v>732</v>
      </c>
      <c r="C476" t="str">
        <f t="shared" ca="1" si="24"/>
        <v>septtribi</v>
      </c>
      <c r="D476" s="1" t="str">
        <f ca="1">IF(MID($B476,D$1,1)="","",LOOKUP(MID($B476,D$1,1),DigitRoots!$B$1:$B$23,DigitRoots!$C$1:$C$24))</f>
        <v>sept</v>
      </c>
      <c r="E476" s="1" t="str">
        <f ca="1">IF(MID($B476,E$1,1)="","",LOOKUP(MID($B476,E$1,1),DigitRoots!$B$1:$B$23,DigitRoots!$C$1:$C$24))</f>
        <v>tri</v>
      </c>
      <c r="F476" s="1" t="str">
        <f ca="1">IF(MID($B476,F$1,1)="","",LOOKUP(MID($B476,F$1,1),DigitRoots!$B$1:$B$23,DigitRoots!$C$1:$C$24))</f>
        <v>bi</v>
      </c>
    </row>
    <row r="477" spans="1:6">
      <c r="A477">
        <f t="shared" si="25"/>
        <v>475</v>
      </c>
      <c r="B477" t="str">
        <f t="shared" si="23"/>
        <v>733</v>
      </c>
      <c r="C477" t="str">
        <f t="shared" ca="1" si="24"/>
        <v>septtritri</v>
      </c>
      <c r="D477" s="1" t="str">
        <f ca="1">IF(MID($B477,D$1,1)="","",LOOKUP(MID($B477,D$1,1),DigitRoots!$B$1:$B$23,DigitRoots!$C$1:$C$24))</f>
        <v>sept</v>
      </c>
      <c r="E477" s="1" t="str">
        <f ca="1">IF(MID($B477,E$1,1)="","",LOOKUP(MID($B477,E$1,1),DigitRoots!$B$1:$B$23,DigitRoots!$C$1:$C$24))</f>
        <v>tri</v>
      </c>
      <c r="F477" s="1" t="str">
        <f ca="1">IF(MID($B477,F$1,1)="","",LOOKUP(MID($B477,F$1,1),DigitRoots!$B$1:$B$23,DigitRoots!$C$1:$C$24))</f>
        <v>tri</v>
      </c>
    </row>
    <row r="478" spans="1:6">
      <c r="A478">
        <f t="shared" si="25"/>
        <v>476</v>
      </c>
      <c r="B478" t="str">
        <f t="shared" si="23"/>
        <v>734</v>
      </c>
      <c r="C478" t="str">
        <f t="shared" ca="1" si="24"/>
        <v>septtriquad</v>
      </c>
      <c r="D478" s="1" t="str">
        <f ca="1">IF(MID($B478,D$1,1)="","",LOOKUP(MID($B478,D$1,1),DigitRoots!$B$1:$B$23,DigitRoots!$C$1:$C$24))</f>
        <v>sept</v>
      </c>
      <c r="E478" s="1" t="str">
        <f ca="1">IF(MID($B478,E$1,1)="","",LOOKUP(MID($B478,E$1,1),DigitRoots!$B$1:$B$23,DigitRoots!$C$1:$C$24))</f>
        <v>tri</v>
      </c>
      <c r="F478" s="1" t="str">
        <f ca="1">IF(MID($B478,F$1,1)="","",LOOKUP(MID($B478,F$1,1),DigitRoots!$B$1:$B$23,DigitRoots!$C$1:$C$24))</f>
        <v>quad</v>
      </c>
    </row>
    <row r="479" spans="1:6">
      <c r="A479">
        <f t="shared" si="25"/>
        <v>477</v>
      </c>
      <c r="B479" t="str">
        <f t="shared" si="23"/>
        <v>735</v>
      </c>
      <c r="C479" t="str">
        <f t="shared" ca="1" si="24"/>
        <v>septtripent</v>
      </c>
      <c r="D479" s="1" t="str">
        <f ca="1">IF(MID($B479,D$1,1)="","",LOOKUP(MID($B479,D$1,1),DigitRoots!$B$1:$B$23,DigitRoots!$C$1:$C$24))</f>
        <v>sept</v>
      </c>
      <c r="E479" s="1" t="str">
        <f ca="1">IF(MID($B479,E$1,1)="","",LOOKUP(MID($B479,E$1,1),DigitRoots!$B$1:$B$23,DigitRoots!$C$1:$C$24))</f>
        <v>tri</v>
      </c>
      <c r="F479" s="1" t="str">
        <f ca="1">IF(MID($B479,F$1,1)="","",LOOKUP(MID($B479,F$1,1),DigitRoots!$B$1:$B$23,DigitRoots!$C$1:$C$24))</f>
        <v>pent</v>
      </c>
    </row>
    <row r="480" spans="1:6">
      <c r="A480">
        <f t="shared" si="25"/>
        <v>478</v>
      </c>
      <c r="B480" t="str">
        <f t="shared" si="23"/>
        <v>736</v>
      </c>
      <c r="C480" t="str">
        <f t="shared" ca="1" si="24"/>
        <v>septtrihex</v>
      </c>
      <c r="D480" s="1" t="str">
        <f ca="1">IF(MID($B480,D$1,1)="","",LOOKUP(MID($B480,D$1,1),DigitRoots!$B$1:$B$23,DigitRoots!$C$1:$C$24))</f>
        <v>sept</v>
      </c>
      <c r="E480" s="1" t="str">
        <f ca="1">IF(MID($B480,E$1,1)="","",LOOKUP(MID($B480,E$1,1),DigitRoots!$B$1:$B$23,DigitRoots!$C$1:$C$24))</f>
        <v>tri</v>
      </c>
      <c r="F480" s="1" t="str">
        <f ca="1">IF(MID($B480,F$1,1)="","",LOOKUP(MID($B480,F$1,1),DigitRoots!$B$1:$B$23,DigitRoots!$C$1:$C$24))</f>
        <v>hex</v>
      </c>
    </row>
    <row r="481" spans="1:6">
      <c r="A481">
        <f t="shared" si="25"/>
        <v>479</v>
      </c>
      <c r="B481" t="str">
        <f t="shared" si="23"/>
        <v>737</v>
      </c>
      <c r="C481" t="str">
        <f t="shared" ca="1" si="24"/>
        <v>septtrisept</v>
      </c>
      <c r="D481" s="1" t="str">
        <f ca="1">IF(MID($B481,D$1,1)="","",LOOKUP(MID($B481,D$1,1),DigitRoots!$B$1:$B$23,DigitRoots!$C$1:$C$24))</f>
        <v>sept</v>
      </c>
      <c r="E481" s="1" t="str">
        <f ca="1">IF(MID($B481,E$1,1)="","",LOOKUP(MID($B481,E$1,1),DigitRoots!$B$1:$B$23,DigitRoots!$C$1:$C$24))</f>
        <v>tri</v>
      </c>
      <c r="F481" s="1" t="str">
        <f ca="1">IF(MID($B481,F$1,1)="","",LOOKUP(MID($B481,F$1,1),DigitRoots!$B$1:$B$23,DigitRoots!$C$1:$C$24))</f>
        <v>sept</v>
      </c>
    </row>
    <row r="482" spans="1:6">
      <c r="A482">
        <f t="shared" si="25"/>
        <v>480</v>
      </c>
      <c r="B482" t="str">
        <f t="shared" si="23"/>
        <v>740</v>
      </c>
      <c r="C482" t="str">
        <f t="shared" ca="1" si="24"/>
        <v>septquadnil</v>
      </c>
      <c r="D482" s="1" t="str">
        <f ca="1">IF(MID($B482,D$1,1)="","",LOOKUP(MID($B482,D$1,1),DigitRoots!$B$1:$B$23,DigitRoots!$C$1:$C$24))</f>
        <v>sept</v>
      </c>
      <c r="E482" s="1" t="str">
        <f ca="1">IF(MID($B482,E$1,1)="","",LOOKUP(MID($B482,E$1,1),DigitRoots!$B$1:$B$23,DigitRoots!$C$1:$C$24))</f>
        <v>quad</v>
      </c>
      <c r="F482" s="1" t="str">
        <f ca="1">IF(MID($B482,F$1,1)="","",LOOKUP(MID($B482,F$1,1),DigitRoots!$B$1:$B$23,DigitRoots!$C$1:$C$24))</f>
        <v>nil</v>
      </c>
    </row>
    <row r="483" spans="1:6">
      <c r="A483">
        <f t="shared" si="25"/>
        <v>481</v>
      </c>
      <c r="B483" t="str">
        <f t="shared" si="23"/>
        <v>741</v>
      </c>
      <c r="C483" t="str">
        <f t="shared" ca="1" si="24"/>
        <v>septquadun</v>
      </c>
      <c r="D483" s="1" t="str">
        <f ca="1">IF(MID($B483,D$1,1)="","",LOOKUP(MID($B483,D$1,1),DigitRoots!$B$1:$B$23,DigitRoots!$C$1:$C$24))</f>
        <v>sept</v>
      </c>
      <c r="E483" s="1" t="str">
        <f ca="1">IF(MID($B483,E$1,1)="","",LOOKUP(MID($B483,E$1,1),DigitRoots!$B$1:$B$23,DigitRoots!$C$1:$C$24))</f>
        <v>quad</v>
      </c>
      <c r="F483" s="1" t="str">
        <f ca="1">IF(MID($B483,F$1,1)="","",LOOKUP(MID($B483,F$1,1),DigitRoots!$B$1:$B$23,DigitRoots!$C$1:$C$24))</f>
        <v>un</v>
      </c>
    </row>
    <row r="484" spans="1:6">
      <c r="A484">
        <f t="shared" si="25"/>
        <v>482</v>
      </c>
      <c r="B484" t="str">
        <f t="shared" si="23"/>
        <v>742</v>
      </c>
      <c r="C484" t="str">
        <f t="shared" ca="1" si="24"/>
        <v>septquadbi</v>
      </c>
      <c r="D484" s="1" t="str">
        <f ca="1">IF(MID($B484,D$1,1)="","",LOOKUP(MID($B484,D$1,1),DigitRoots!$B$1:$B$23,DigitRoots!$C$1:$C$24))</f>
        <v>sept</v>
      </c>
      <c r="E484" s="1" t="str">
        <f ca="1">IF(MID($B484,E$1,1)="","",LOOKUP(MID($B484,E$1,1),DigitRoots!$B$1:$B$23,DigitRoots!$C$1:$C$24))</f>
        <v>quad</v>
      </c>
      <c r="F484" s="1" t="str">
        <f ca="1">IF(MID($B484,F$1,1)="","",LOOKUP(MID($B484,F$1,1),DigitRoots!$B$1:$B$23,DigitRoots!$C$1:$C$24))</f>
        <v>bi</v>
      </c>
    </row>
    <row r="485" spans="1:6">
      <c r="A485">
        <f t="shared" si="25"/>
        <v>483</v>
      </c>
      <c r="B485" t="str">
        <f t="shared" si="23"/>
        <v>743</v>
      </c>
      <c r="C485" t="str">
        <f t="shared" ca="1" si="24"/>
        <v>septquadtri</v>
      </c>
      <c r="D485" s="1" t="str">
        <f ca="1">IF(MID($B485,D$1,1)="","",LOOKUP(MID($B485,D$1,1),DigitRoots!$B$1:$B$23,DigitRoots!$C$1:$C$24))</f>
        <v>sept</v>
      </c>
      <c r="E485" s="1" t="str">
        <f ca="1">IF(MID($B485,E$1,1)="","",LOOKUP(MID($B485,E$1,1),DigitRoots!$B$1:$B$23,DigitRoots!$C$1:$C$24))</f>
        <v>quad</v>
      </c>
      <c r="F485" s="1" t="str">
        <f ca="1">IF(MID($B485,F$1,1)="","",LOOKUP(MID($B485,F$1,1),DigitRoots!$B$1:$B$23,DigitRoots!$C$1:$C$24))</f>
        <v>tri</v>
      </c>
    </row>
    <row r="486" spans="1:6">
      <c r="A486">
        <f t="shared" si="25"/>
        <v>484</v>
      </c>
      <c r="B486" t="str">
        <f t="shared" si="23"/>
        <v>744</v>
      </c>
      <c r="C486" t="str">
        <f t="shared" ca="1" si="24"/>
        <v>septquadquad</v>
      </c>
      <c r="D486" s="1" t="str">
        <f ca="1">IF(MID($B486,D$1,1)="","",LOOKUP(MID($B486,D$1,1),DigitRoots!$B$1:$B$23,DigitRoots!$C$1:$C$24))</f>
        <v>sept</v>
      </c>
      <c r="E486" s="1" t="str">
        <f ca="1">IF(MID($B486,E$1,1)="","",LOOKUP(MID($B486,E$1,1),DigitRoots!$B$1:$B$23,DigitRoots!$C$1:$C$24))</f>
        <v>quad</v>
      </c>
      <c r="F486" s="1" t="str">
        <f ca="1">IF(MID($B486,F$1,1)="","",LOOKUP(MID($B486,F$1,1),DigitRoots!$B$1:$B$23,DigitRoots!$C$1:$C$24))</f>
        <v>quad</v>
      </c>
    </row>
    <row r="487" spans="1:6">
      <c r="A487">
        <f t="shared" si="25"/>
        <v>485</v>
      </c>
      <c r="B487" t="str">
        <f t="shared" si="23"/>
        <v>745</v>
      </c>
      <c r="C487" t="str">
        <f t="shared" ca="1" si="24"/>
        <v>septquadpent</v>
      </c>
      <c r="D487" s="1" t="str">
        <f ca="1">IF(MID($B487,D$1,1)="","",LOOKUP(MID($B487,D$1,1),DigitRoots!$B$1:$B$23,DigitRoots!$C$1:$C$24))</f>
        <v>sept</v>
      </c>
      <c r="E487" s="1" t="str">
        <f ca="1">IF(MID($B487,E$1,1)="","",LOOKUP(MID($B487,E$1,1),DigitRoots!$B$1:$B$23,DigitRoots!$C$1:$C$24))</f>
        <v>quad</v>
      </c>
      <c r="F487" s="1" t="str">
        <f ca="1">IF(MID($B487,F$1,1)="","",LOOKUP(MID($B487,F$1,1),DigitRoots!$B$1:$B$23,DigitRoots!$C$1:$C$24))</f>
        <v>pent</v>
      </c>
    </row>
    <row r="488" spans="1:6">
      <c r="A488">
        <f t="shared" si="25"/>
        <v>486</v>
      </c>
      <c r="B488" t="str">
        <f t="shared" si="23"/>
        <v>746</v>
      </c>
      <c r="C488" t="str">
        <f t="shared" ca="1" si="24"/>
        <v>septquadhex</v>
      </c>
      <c r="D488" s="1" t="str">
        <f ca="1">IF(MID($B488,D$1,1)="","",LOOKUP(MID($B488,D$1,1),DigitRoots!$B$1:$B$23,DigitRoots!$C$1:$C$24))</f>
        <v>sept</v>
      </c>
      <c r="E488" s="1" t="str">
        <f ca="1">IF(MID($B488,E$1,1)="","",LOOKUP(MID($B488,E$1,1),DigitRoots!$B$1:$B$23,DigitRoots!$C$1:$C$24))</f>
        <v>quad</v>
      </c>
      <c r="F488" s="1" t="str">
        <f ca="1">IF(MID($B488,F$1,1)="","",LOOKUP(MID($B488,F$1,1),DigitRoots!$B$1:$B$23,DigitRoots!$C$1:$C$24))</f>
        <v>hex</v>
      </c>
    </row>
    <row r="489" spans="1:6">
      <c r="A489">
        <f t="shared" si="25"/>
        <v>487</v>
      </c>
      <c r="B489" t="str">
        <f t="shared" si="23"/>
        <v>747</v>
      </c>
      <c r="C489" t="str">
        <f t="shared" ca="1" si="24"/>
        <v>septquadsept</v>
      </c>
      <c r="D489" s="1" t="str">
        <f ca="1">IF(MID($B489,D$1,1)="","",LOOKUP(MID($B489,D$1,1),DigitRoots!$B$1:$B$23,DigitRoots!$C$1:$C$24))</f>
        <v>sept</v>
      </c>
      <c r="E489" s="1" t="str">
        <f ca="1">IF(MID($B489,E$1,1)="","",LOOKUP(MID($B489,E$1,1),DigitRoots!$B$1:$B$23,DigitRoots!$C$1:$C$24))</f>
        <v>quad</v>
      </c>
      <c r="F489" s="1" t="str">
        <f ca="1">IF(MID($B489,F$1,1)="","",LOOKUP(MID($B489,F$1,1),DigitRoots!$B$1:$B$23,DigitRoots!$C$1:$C$24))</f>
        <v>sept</v>
      </c>
    </row>
    <row r="490" spans="1:6">
      <c r="A490">
        <f t="shared" si="25"/>
        <v>488</v>
      </c>
      <c r="B490" t="str">
        <f t="shared" si="23"/>
        <v>750</v>
      </c>
      <c r="C490" t="str">
        <f t="shared" ca="1" si="24"/>
        <v>septpentnil</v>
      </c>
      <c r="D490" s="1" t="str">
        <f ca="1">IF(MID($B490,D$1,1)="","",LOOKUP(MID($B490,D$1,1),DigitRoots!$B$1:$B$23,DigitRoots!$C$1:$C$24))</f>
        <v>sept</v>
      </c>
      <c r="E490" s="1" t="str">
        <f ca="1">IF(MID($B490,E$1,1)="","",LOOKUP(MID($B490,E$1,1),DigitRoots!$B$1:$B$23,DigitRoots!$C$1:$C$24))</f>
        <v>pent</v>
      </c>
      <c r="F490" s="1" t="str">
        <f ca="1">IF(MID($B490,F$1,1)="","",LOOKUP(MID($B490,F$1,1),DigitRoots!$B$1:$B$23,DigitRoots!$C$1:$C$24))</f>
        <v>nil</v>
      </c>
    </row>
    <row r="491" spans="1:6">
      <c r="A491">
        <f t="shared" si="25"/>
        <v>489</v>
      </c>
      <c r="B491" t="str">
        <f t="shared" si="23"/>
        <v>751</v>
      </c>
      <c r="C491" t="str">
        <f t="shared" ca="1" si="24"/>
        <v>septpentun</v>
      </c>
      <c r="D491" s="1" t="str">
        <f ca="1">IF(MID($B491,D$1,1)="","",LOOKUP(MID($B491,D$1,1),DigitRoots!$B$1:$B$23,DigitRoots!$C$1:$C$24))</f>
        <v>sept</v>
      </c>
      <c r="E491" s="1" t="str">
        <f ca="1">IF(MID($B491,E$1,1)="","",LOOKUP(MID($B491,E$1,1),DigitRoots!$B$1:$B$23,DigitRoots!$C$1:$C$24))</f>
        <v>pent</v>
      </c>
      <c r="F491" s="1" t="str">
        <f ca="1">IF(MID($B491,F$1,1)="","",LOOKUP(MID($B491,F$1,1),DigitRoots!$B$1:$B$23,DigitRoots!$C$1:$C$24))</f>
        <v>un</v>
      </c>
    </row>
    <row r="492" spans="1:6">
      <c r="A492">
        <f t="shared" si="25"/>
        <v>490</v>
      </c>
      <c r="B492" t="str">
        <f t="shared" si="23"/>
        <v>752</v>
      </c>
      <c r="C492" t="str">
        <f t="shared" ca="1" si="24"/>
        <v>septpentbi</v>
      </c>
      <c r="D492" s="1" t="str">
        <f ca="1">IF(MID($B492,D$1,1)="","",LOOKUP(MID($B492,D$1,1),DigitRoots!$B$1:$B$23,DigitRoots!$C$1:$C$24))</f>
        <v>sept</v>
      </c>
      <c r="E492" s="1" t="str">
        <f ca="1">IF(MID($B492,E$1,1)="","",LOOKUP(MID($B492,E$1,1),DigitRoots!$B$1:$B$23,DigitRoots!$C$1:$C$24))</f>
        <v>pent</v>
      </c>
      <c r="F492" s="1" t="str">
        <f ca="1">IF(MID($B492,F$1,1)="","",LOOKUP(MID($B492,F$1,1),DigitRoots!$B$1:$B$23,DigitRoots!$C$1:$C$24))</f>
        <v>bi</v>
      </c>
    </row>
    <row r="493" spans="1:6">
      <c r="A493">
        <f t="shared" si="25"/>
        <v>491</v>
      </c>
      <c r="B493" t="str">
        <f t="shared" si="23"/>
        <v>753</v>
      </c>
      <c r="C493" t="str">
        <f t="shared" ca="1" si="24"/>
        <v>septpenttri</v>
      </c>
      <c r="D493" s="1" t="str">
        <f ca="1">IF(MID($B493,D$1,1)="","",LOOKUP(MID($B493,D$1,1),DigitRoots!$B$1:$B$23,DigitRoots!$C$1:$C$24))</f>
        <v>sept</v>
      </c>
      <c r="E493" s="1" t="str">
        <f ca="1">IF(MID($B493,E$1,1)="","",LOOKUP(MID($B493,E$1,1),DigitRoots!$B$1:$B$23,DigitRoots!$C$1:$C$24))</f>
        <v>pent</v>
      </c>
      <c r="F493" s="1" t="str">
        <f ca="1">IF(MID($B493,F$1,1)="","",LOOKUP(MID($B493,F$1,1),DigitRoots!$B$1:$B$23,DigitRoots!$C$1:$C$24))</f>
        <v>tri</v>
      </c>
    </row>
    <row r="494" spans="1:6">
      <c r="A494">
        <f t="shared" si="25"/>
        <v>492</v>
      </c>
      <c r="B494" t="str">
        <f t="shared" si="23"/>
        <v>754</v>
      </c>
      <c r="C494" t="str">
        <f t="shared" ca="1" si="24"/>
        <v>septpentquad</v>
      </c>
      <c r="D494" s="1" t="str">
        <f ca="1">IF(MID($B494,D$1,1)="","",LOOKUP(MID($B494,D$1,1),DigitRoots!$B$1:$B$23,DigitRoots!$C$1:$C$24))</f>
        <v>sept</v>
      </c>
      <c r="E494" s="1" t="str">
        <f ca="1">IF(MID($B494,E$1,1)="","",LOOKUP(MID($B494,E$1,1),DigitRoots!$B$1:$B$23,DigitRoots!$C$1:$C$24))</f>
        <v>pent</v>
      </c>
      <c r="F494" s="1" t="str">
        <f ca="1">IF(MID($B494,F$1,1)="","",LOOKUP(MID($B494,F$1,1),DigitRoots!$B$1:$B$23,DigitRoots!$C$1:$C$24))</f>
        <v>quad</v>
      </c>
    </row>
    <row r="495" spans="1:6">
      <c r="A495">
        <f t="shared" si="25"/>
        <v>493</v>
      </c>
      <c r="B495" t="str">
        <f t="shared" si="23"/>
        <v>755</v>
      </c>
      <c r="C495" t="str">
        <f t="shared" ca="1" si="24"/>
        <v>septpentpent</v>
      </c>
      <c r="D495" s="1" t="str">
        <f ca="1">IF(MID($B495,D$1,1)="","",LOOKUP(MID($B495,D$1,1),DigitRoots!$B$1:$B$23,DigitRoots!$C$1:$C$24))</f>
        <v>sept</v>
      </c>
      <c r="E495" s="1" t="str">
        <f ca="1">IF(MID($B495,E$1,1)="","",LOOKUP(MID($B495,E$1,1),DigitRoots!$B$1:$B$23,DigitRoots!$C$1:$C$24))</f>
        <v>pent</v>
      </c>
      <c r="F495" s="1" t="str">
        <f ca="1">IF(MID($B495,F$1,1)="","",LOOKUP(MID($B495,F$1,1),DigitRoots!$B$1:$B$23,DigitRoots!$C$1:$C$24))</f>
        <v>pent</v>
      </c>
    </row>
    <row r="496" spans="1:6">
      <c r="A496">
        <f t="shared" si="25"/>
        <v>494</v>
      </c>
      <c r="B496" t="str">
        <f t="shared" si="23"/>
        <v>756</v>
      </c>
      <c r="C496" t="str">
        <f t="shared" ca="1" si="24"/>
        <v>septpenthex</v>
      </c>
      <c r="D496" s="1" t="str">
        <f ca="1">IF(MID($B496,D$1,1)="","",LOOKUP(MID($B496,D$1,1),DigitRoots!$B$1:$B$23,DigitRoots!$C$1:$C$24))</f>
        <v>sept</v>
      </c>
      <c r="E496" s="1" t="str">
        <f ca="1">IF(MID($B496,E$1,1)="","",LOOKUP(MID($B496,E$1,1),DigitRoots!$B$1:$B$23,DigitRoots!$C$1:$C$24))</f>
        <v>pent</v>
      </c>
      <c r="F496" s="1" t="str">
        <f ca="1">IF(MID($B496,F$1,1)="","",LOOKUP(MID($B496,F$1,1),DigitRoots!$B$1:$B$23,DigitRoots!$C$1:$C$24))</f>
        <v>hex</v>
      </c>
    </row>
    <row r="497" spans="1:6">
      <c r="A497">
        <f t="shared" si="25"/>
        <v>495</v>
      </c>
      <c r="B497" t="str">
        <f t="shared" si="23"/>
        <v>757</v>
      </c>
      <c r="C497" t="str">
        <f t="shared" ca="1" si="24"/>
        <v>septpentsept</v>
      </c>
      <c r="D497" s="1" t="str">
        <f ca="1">IF(MID($B497,D$1,1)="","",LOOKUP(MID($B497,D$1,1),DigitRoots!$B$1:$B$23,DigitRoots!$C$1:$C$24))</f>
        <v>sept</v>
      </c>
      <c r="E497" s="1" t="str">
        <f ca="1">IF(MID($B497,E$1,1)="","",LOOKUP(MID($B497,E$1,1),DigitRoots!$B$1:$B$23,DigitRoots!$C$1:$C$24))</f>
        <v>pent</v>
      </c>
      <c r="F497" s="1" t="str">
        <f ca="1">IF(MID($B497,F$1,1)="","",LOOKUP(MID($B497,F$1,1),DigitRoots!$B$1:$B$23,DigitRoots!$C$1:$C$24))</f>
        <v>sept</v>
      </c>
    </row>
    <row r="498" spans="1:6">
      <c r="A498">
        <f t="shared" si="25"/>
        <v>496</v>
      </c>
      <c r="B498" t="str">
        <f t="shared" si="23"/>
        <v>760</v>
      </c>
      <c r="C498" t="str">
        <f t="shared" ca="1" si="24"/>
        <v>septhexnil</v>
      </c>
      <c r="D498" s="1" t="str">
        <f ca="1">IF(MID($B498,D$1,1)="","",LOOKUP(MID($B498,D$1,1),DigitRoots!$B$1:$B$23,DigitRoots!$C$1:$C$24))</f>
        <v>sept</v>
      </c>
      <c r="E498" s="1" t="str">
        <f ca="1">IF(MID($B498,E$1,1)="","",LOOKUP(MID($B498,E$1,1),DigitRoots!$B$1:$B$23,DigitRoots!$C$1:$C$24))</f>
        <v>hex</v>
      </c>
      <c r="F498" s="1" t="str">
        <f ca="1">IF(MID($B498,F$1,1)="","",LOOKUP(MID($B498,F$1,1),DigitRoots!$B$1:$B$23,DigitRoots!$C$1:$C$24))</f>
        <v>nil</v>
      </c>
    </row>
    <row r="499" spans="1:6">
      <c r="A499">
        <f t="shared" si="25"/>
        <v>497</v>
      </c>
      <c r="B499" t="str">
        <f t="shared" si="23"/>
        <v>761</v>
      </c>
      <c r="C499" t="str">
        <f t="shared" ca="1" si="24"/>
        <v>septhexun</v>
      </c>
      <c r="D499" s="1" t="str">
        <f ca="1">IF(MID($B499,D$1,1)="","",LOOKUP(MID($B499,D$1,1),DigitRoots!$B$1:$B$23,DigitRoots!$C$1:$C$24))</f>
        <v>sept</v>
      </c>
      <c r="E499" s="1" t="str">
        <f ca="1">IF(MID($B499,E$1,1)="","",LOOKUP(MID($B499,E$1,1),DigitRoots!$B$1:$B$23,DigitRoots!$C$1:$C$24))</f>
        <v>hex</v>
      </c>
      <c r="F499" s="1" t="str">
        <f ca="1">IF(MID($B499,F$1,1)="","",LOOKUP(MID($B499,F$1,1),DigitRoots!$B$1:$B$23,DigitRoots!$C$1:$C$24))</f>
        <v>un</v>
      </c>
    </row>
    <row r="500" spans="1:6">
      <c r="A500">
        <f t="shared" si="25"/>
        <v>498</v>
      </c>
      <c r="B500" t="str">
        <f t="shared" si="23"/>
        <v>762</v>
      </c>
      <c r="C500" t="str">
        <f t="shared" ca="1" si="24"/>
        <v>septhexbi</v>
      </c>
      <c r="D500" s="1" t="str">
        <f ca="1">IF(MID($B500,D$1,1)="","",LOOKUP(MID($B500,D$1,1),DigitRoots!$B$1:$B$23,DigitRoots!$C$1:$C$24))</f>
        <v>sept</v>
      </c>
      <c r="E500" s="1" t="str">
        <f ca="1">IF(MID($B500,E$1,1)="","",LOOKUP(MID($B500,E$1,1),DigitRoots!$B$1:$B$23,DigitRoots!$C$1:$C$24))</f>
        <v>hex</v>
      </c>
      <c r="F500" s="1" t="str">
        <f ca="1">IF(MID($B500,F$1,1)="","",LOOKUP(MID($B500,F$1,1),DigitRoots!$B$1:$B$23,DigitRoots!$C$1:$C$24))</f>
        <v>bi</v>
      </c>
    </row>
    <row r="501" spans="1:6">
      <c r="A501">
        <f t="shared" si="25"/>
        <v>499</v>
      </c>
      <c r="B501" t="str">
        <f t="shared" si="23"/>
        <v>763</v>
      </c>
      <c r="C501" t="str">
        <f t="shared" ca="1" si="24"/>
        <v>septhextri</v>
      </c>
      <c r="D501" s="1" t="str">
        <f ca="1">IF(MID($B501,D$1,1)="","",LOOKUP(MID($B501,D$1,1),DigitRoots!$B$1:$B$23,DigitRoots!$C$1:$C$24))</f>
        <v>sept</v>
      </c>
      <c r="E501" s="1" t="str">
        <f ca="1">IF(MID($B501,E$1,1)="","",LOOKUP(MID($B501,E$1,1),DigitRoots!$B$1:$B$23,DigitRoots!$C$1:$C$24))</f>
        <v>hex</v>
      </c>
      <c r="F501" s="1" t="str">
        <f ca="1">IF(MID($B501,F$1,1)="","",LOOKUP(MID($B501,F$1,1),DigitRoots!$B$1:$B$23,DigitRoots!$C$1:$C$24))</f>
        <v>tri</v>
      </c>
    </row>
    <row r="502" spans="1:6">
      <c r="A502">
        <f t="shared" si="25"/>
        <v>500</v>
      </c>
      <c r="B502" t="str">
        <f t="shared" si="23"/>
        <v>764</v>
      </c>
      <c r="C502" t="str">
        <f t="shared" ca="1" si="24"/>
        <v>septhexquad</v>
      </c>
      <c r="D502" s="1" t="str">
        <f ca="1">IF(MID($B502,D$1,1)="","",LOOKUP(MID($B502,D$1,1),DigitRoots!$B$1:$B$23,DigitRoots!$C$1:$C$24))</f>
        <v>sept</v>
      </c>
      <c r="E502" s="1" t="str">
        <f ca="1">IF(MID($B502,E$1,1)="","",LOOKUP(MID($B502,E$1,1),DigitRoots!$B$1:$B$23,DigitRoots!$C$1:$C$24))</f>
        <v>hex</v>
      </c>
      <c r="F502" s="1" t="str">
        <f ca="1">IF(MID($B502,F$1,1)="","",LOOKUP(MID($B502,F$1,1),DigitRoots!$B$1:$B$23,DigitRoots!$C$1:$C$24))</f>
        <v>quad</v>
      </c>
    </row>
    <row r="503" spans="1:6">
      <c r="A503">
        <f t="shared" si="25"/>
        <v>501</v>
      </c>
      <c r="B503" t="str">
        <f t="shared" si="23"/>
        <v>765</v>
      </c>
      <c r="C503" t="str">
        <f t="shared" ca="1" si="24"/>
        <v>septhexpent</v>
      </c>
      <c r="D503" s="1" t="str">
        <f ca="1">IF(MID($B503,D$1,1)="","",LOOKUP(MID($B503,D$1,1),DigitRoots!$B$1:$B$23,DigitRoots!$C$1:$C$24))</f>
        <v>sept</v>
      </c>
      <c r="E503" s="1" t="str">
        <f ca="1">IF(MID($B503,E$1,1)="","",LOOKUP(MID($B503,E$1,1),DigitRoots!$B$1:$B$23,DigitRoots!$C$1:$C$24))</f>
        <v>hex</v>
      </c>
      <c r="F503" s="1" t="str">
        <f ca="1">IF(MID($B503,F$1,1)="","",LOOKUP(MID($B503,F$1,1),DigitRoots!$B$1:$B$23,DigitRoots!$C$1:$C$24))</f>
        <v>pent</v>
      </c>
    </row>
    <row r="504" spans="1:6">
      <c r="A504">
        <f t="shared" si="25"/>
        <v>502</v>
      </c>
      <c r="B504" t="str">
        <f t="shared" ref="B504:B513" si="26">_xlfn.BASE(A504,Radix)</f>
        <v>766</v>
      </c>
      <c r="C504" t="str">
        <f t="shared" ca="1" si="24"/>
        <v>septhexhex</v>
      </c>
      <c r="D504" s="1" t="str">
        <f ca="1">IF(MID($B504,D$1,1)="","",LOOKUP(MID($B504,D$1,1),DigitRoots!$B$1:$B$23,DigitRoots!$C$1:$C$24))</f>
        <v>sept</v>
      </c>
      <c r="E504" s="1" t="str">
        <f ca="1">IF(MID($B504,E$1,1)="","",LOOKUP(MID($B504,E$1,1),DigitRoots!$B$1:$B$23,DigitRoots!$C$1:$C$24))</f>
        <v>hex</v>
      </c>
      <c r="F504" s="1" t="str">
        <f ca="1">IF(MID($B504,F$1,1)="","",LOOKUP(MID($B504,F$1,1),DigitRoots!$B$1:$B$23,DigitRoots!$C$1:$C$24))</f>
        <v>hex</v>
      </c>
    </row>
    <row r="505" spans="1:6">
      <c r="A505">
        <f t="shared" si="25"/>
        <v>503</v>
      </c>
      <c r="B505" t="str">
        <f t="shared" si="26"/>
        <v>767</v>
      </c>
      <c r="C505" t="str">
        <f t="shared" ca="1" si="24"/>
        <v>septhexsept</v>
      </c>
      <c r="D505" s="1" t="str">
        <f ca="1">IF(MID($B505,D$1,1)="","",LOOKUP(MID($B505,D$1,1),DigitRoots!$B$1:$B$23,DigitRoots!$C$1:$C$24))</f>
        <v>sept</v>
      </c>
      <c r="E505" s="1" t="str">
        <f ca="1">IF(MID($B505,E$1,1)="","",LOOKUP(MID($B505,E$1,1),DigitRoots!$B$1:$B$23,DigitRoots!$C$1:$C$24))</f>
        <v>hex</v>
      </c>
      <c r="F505" s="1" t="str">
        <f ca="1">IF(MID($B505,F$1,1)="","",LOOKUP(MID($B505,F$1,1),DigitRoots!$B$1:$B$23,DigitRoots!$C$1:$C$24))</f>
        <v>sept</v>
      </c>
    </row>
    <row r="506" spans="1:6">
      <c r="A506">
        <f t="shared" si="25"/>
        <v>504</v>
      </c>
      <c r="B506" t="str">
        <f t="shared" si="26"/>
        <v>770</v>
      </c>
      <c r="C506" t="str">
        <f t="shared" ca="1" si="24"/>
        <v>septseptnil</v>
      </c>
      <c r="D506" s="1" t="str">
        <f ca="1">IF(MID($B506,D$1,1)="","",LOOKUP(MID($B506,D$1,1),DigitRoots!$B$1:$B$23,DigitRoots!$C$1:$C$24))</f>
        <v>sept</v>
      </c>
      <c r="E506" s="1" t="str">
        <f ca="1">IF(MID($B506,E$1,1)="","",LOOKUP(MID($B506,E$1,1),DigitRoots!$B$1:$B$23,DigitRoots!$C$1:$C$24))</f>
        <v>sept</v>
      </c>
      <c r="F506" s="1" t="str">
        <f ca="1">IF(MID($B506,F$1,1)="","",LOOKUP(MID($B506,F$1,1),DigitRoots!$B$1:$B$23,DigitRoots!$C$1:$C$24))</f>
        <v>nil</v>
      </c>
    </row>
    <row r="507" spans="1:6">
      <c r="A507">
        <f t="shared" si="25"/>
        <v>505</v>
      </c>
      <c r="B507" t="str">
        <f t="shared" si="26"/>
        <v>771</v>
      </c>
      <c r="C507" t="str">
        <f t="shared" ca="1" si="24"/>
        <v>septseptun</v>
      </c>
      <c r="D507" s="1" t="str">
        <f ca="1">IF(MID($B507,D$1,1)="","",LOOKUP(MID($B507,D$1,1),DigitRoots!$B$1:$B$23,DigitRoots!$C$1:$C$24))</f>
        <v>sept</v>
      </c>
      <c r="E507" s="1" t="str">
        <f ca="1">IF(MID($B507,E$1,1)="","",LOOKUP(MID($B507,E$1,1),DigitRoots!$B$1:$B$23,DigitRoots!$C$1:$C$24))</f>
        <v>sept</v>
      </c>
      <c r="F507" s="1" t="str">
        <f ca="1">IF(MID($B507,F$1,1)="","",LOOKUP(MID($B507,F$1,1),DigitRoots!$B$1:$B$23,DigitRoots!$C$1:$C$24))</f>
        <v>un</v>
      </c>
    </row>
    <row r="508" spans="1:6">
      <c r="A508">
        <f t="shared" si="25"/>
        <v>506</v>
      </c>
      <c r="B508" t="str">
        <f t="shared" si="26"/>
        <v>772</v>
      </c>
      <c r="C508" t="str">
        <f t="shared" ca="1" si="24"/>
        <v>septseptbi</v>
      </c>
      <c r="D508" s="1" t="str">
        <f ca="1">IF(MID($B508,D$1,1)="","",LOOKUP(MID($B508,D$1,1),DigitRoots!$B$1:$B$23,DigitRoots!$C$1:$C$24))</f>
        <v>sept</v>
      </c>
      <c r="E508" s="1" t="str">
        <f ca="1">IF(MID($B508,E$1,1)="","",LOOKUP(MID($B508,E$1,1),DigitRoots!$B$1:$B$23,DigitRoots!$C$1:$C$24))</f>
        <v>sept</v>
      </c>
      <c r="F508" s="1" t="str">
        <f ca="1">IF(MID($B508,F$1,1)="","",LOOKUP(MID($B508,F$1,1),DigitRoots!$B$1:$B$23,DigitRoots!$C$1:$C$24))</f>
        <v>bi</v>
      </c>
    </row>
    <row r="509" spans="1:6">
      <c r="A509">
        <f t="shared" si="25"/>
        <v>507</v>
      </c>
      <c r="B509" t="str">
        <f t="shared" si="26"/>
        <v>773</v>
      </c>
      <c r="C509" t="str">
        <f t="shared" ca="1" si="24"/>
        <v>septsepttri</v>
      </c>
      <c r="D509" s="1" t="str">
        <f ca="1">IF(MID($B509,D$1,1)="","",LOOKUP(MID($B509,D$1,1),DigitRoots!$B$1:$B$23,DigitRoots!$C$1:$C$24))</f>
        <v>sept</v>
      </c>
      <c r="E509" s="1" t="str">
        <f ca="1">IF(MID($B509,E$1,1)="","",LOOKUP(MID($B509,E$1,1),DigitRoots!$B$1:$B$23,DigitRoots!$C$1:$C$24))</f>
        <v>sept</v>
      </c>
      <c r="F509" s="1" t="str">
        <f ca="1">IF(MID($B509,F$1,1)="","",LOOKUP(MID($B509,F$1,1),DigitRoots!$B$1:$B$23,DigitRoots!$C$1:$C$24))</f>
        <v>tri</v>
      </c>
    </row>
    <row r="510" spans="1:6">
      <c r="A510">
        <f t="shared" si="25"/>
        <v>508</v>
      </c>
      <c r="B510" t="str">
        <f t="shared" si="26"/>
        <v>774</v>
      </c>
      <c r="C510" t="str">
        <f t="shared" ca="1" si="24"/>
        <v>septseptquad</v>
      </c>
      <c r="D510" s="1" t="str">
        <f ca="1">IF(MID($B510,D$1,1)="","",LOOKUP(MID($B510,D$1,1),DigitRoots!$B$1:$B$23,DigitRoots!$C$1:$C$24))</f>
        <v>sept</v>
      </c>
      <c r="E510" s="1" t="str">
        <f ca="1">IF(MID($B510,E$1,1)="","",LOOKUP(MID($B510,E$1,1),DigitRoots!$B$1:$B$23,DigitRoots!$C$1:$C$24))</f>
        <v>sept</v>
      </c>
      <c r="F510" s="1" t="str">
        <f ca="1">IF(MID($B510,F$1,1)="","",LOOKUP(MID($B510,F$1,1),DigitRoots!$B$1:$B$23,DigitRoots!$C$1:$C$24))</f>
        <v>quad</v>
      </c>
    </row>
    <row r="511" spans="1:6">
      <c r="A511">
        <f t="shared" si="25"/>
        <v>509</v>
      </c>
      <c r="B511" t="str">
        <f t="shared" si="26"/>
        <v>775</v>
      </c>
      <c r="C511" t="str">
        <f t="shared" ca="1" si="24"/>
        <v>septseptpent</v>
      </c>
      <c r="D511" s="1" t="str">
        <f ca="1">IF(MID($B511,D$1,1)="","",LOOKUP(MID($B511,D$1,1),DigitRoots!$B$1:$B$23,DigitRoots!$C$1:$C$24))</f>
        <v>sept</v>
      </c>
      <c r="E511" s="1" t="str">
        <f ca="1">IF(MID($B511,E$1,1)="","",LOOKUP(MID($B511,E$1,1),DigitRoots!$B$1:$B$23,DigitRoots!$C$1:$C$24))</f>
        <v>sept</v>
      </c>
      <c r="F511" s="1" t="str">
        <f ca="1">IF(MID($B511,F$1,1)="","",LOOKUP(MID($B511,F$1,1),DigitRoots!$B$1:$B$23,DigitRoots!$C$1:$C$24))</f>
        <v>pent</v>
      </c>
    </row>
    <row r="512" spans="1:6">
      <c r="A512">
        <f t="shared" si="25"/>
        <v>510</v>
      </c>
      <c r="B512" t="str">
        <f t="shared" si="26"/>
        <v>776</v>
      </c>
      <c r="C512" t="str">
        <f t="shared" ca="1" si="24"/>
        <v>septsepthex</v>
      </c>
      <c r="D512" s="1" t="str">
        <f ca="1">IF(MID($B512,D$1,1)="","",LOOKUP(MID($B512,D$1,1),DigitRoots!$B$1:$B$23,DigitRoots!$C$1:$C$24))</f>
        <v>sept</v>
      </c>
      <c r="E512" s="1" t="str">
        <f ca="1">IF(MID($B512,E$1,1)="","",LOOKUP(MID($B512,E$1,1),DigitRoots!$B$1:$B$23,DigitRoots!$C$1:$C$24))</f>
        <v>sept</v>
      </c>
      <c r="F512" s="1" t="str">
        <f ca="1">IF(MID($B512,F$1,1)="","",LOOKUP(MID($B512,F$1,1),DigitRoots!$B$1:$B$23,DigitRoots!$C$1:$C$24))</f>
        <v>hex</v>
      </c>
    </row>
    <row r="513" spans="1:6">
      <c r="A513">
        <f t="shared" si="25"/>
        <v>511</v>
      </c>
      <c r="B513" t="str">
        <f t="shared" si="26"/>
        <v>777</v>
      </c>
      <c r="C513" t="str">
        <f t="shared" ca="1" si="24"/>
        <v>septseptsept</v>
      </c>
      <c r="D513" s="1" t="str">
        <f ca="1">IF(MID($B513,D$1,1)="","",LOOKUP(MID($B513,D$1,1),DigitRoots!$B$1:$B$23,DigitRoots!$C$1:$C$24))</f>
        <v>sept</v>
      </c>
      <c r="E513" s="1" t="str">
        <f ca="1">IF(MID($B513,E$1,1)="","",LOOKUP(MID($B513,E$1,1),DigitRoots!$B$1:$B$23,DigitRoots!$C$1:$C$24))</f>
        <v>sept</v>
      </c>
      <c r="F513" s="1" t="str">
        <f ca="1">IF(MID($B513,F$1,1)="","",LOOKUP(MID($B513,F$1,1),DigitRoots!$B$1:$B$23,DigitRoots!$C$1:$C$24))</f>
        <v>sept</v>
      </c>
    </row>
    <row r="514" spans="1:6">
      <c r="D514" s="1"/>
      <c r="E514" s="1"/>
      <c r="F514" s="1"/>
    </row>
    <row r="515" spans="1:6">
      <c r="D515" s="1"/>
      <c r="E515" s="1"/>
      <c r="F515" s="1"/>
    </row>
    <row r="516" spans="1:6">
      <c r="D516" s="1"/>
      <c r="E516" s="1"/>
      <c r="F516" s="1"/>
    </row>
    <row r="517" spans="1:6">
      <c r="D517" s="1"/>
      <c r="E517" s="1"/>
      <c r="F517" s="1"/>
    </row>
    <row r="518" spans="1:6">
      <c r="D518" s="1"/>
      <c r="E518" s="1"/>
      <c r="F518" s="1"/>
    </row>
    <row r="519" spans="1:6">
      <c r="D519" s="1"/>
      <c r="E519" s="1"/>
      <c r="F519" s="1"/>
    </row>
    <row r="520" spans="1:6">
      <c r="D520" s="1"/>
      <c r="E520" s="1"/>
      <c r="F520" s="1"/>
    </row>
    <row r="521" spans="1:6">
      <c r="D521" s="1"/>
      <c r="E521" s="1"/>
      <c r="F521" s="1"/>
    </row>
    <row r="522" spans="1:6">
      <c r="D522" s="1"/>
      <c r="E522" s="1"/>
      <c r="F522" s="1"/>
    </row>
    <row r="523" spans="1:6">
      <c r="D523" s="1"/>
      <c r="E523" s="1"/>
      <c r="F523" s="1"/>
    </row>
    <row r="524" spans="1:6">
      <c r="D524" s="1"/>
      <c r="E524" s="1"/>
      <c r="F524" s="1"/>
    </row>
    <row r="525" spans="1:6">
      <c r="D525" s="1"/>
      <c r="E525" s="1"/>
      <c r="F525" s="1"/>
    </row>
    <row r="526" spans="1:6">
      <c r="D526" s="1"/>
      <c r="E526" s="1"/>
      <c r="F526" s="1"/>
    </row>
    <row r="527" spans="1:6">
      <c r="D527" s="1"/>
      <c r="E527" s="1"/>
      <c r="F527" s="1"/>
    </row>
    <row r="528" spans="1:6">
      <c r="D528" s="1"/>
      <c r="E528" s="1"/>
      <c r="F528" s="1"/>
    </row>
    <row r="529" spans="4:6">
      <c r="D529" s="1"/>
      <c r="E529" s="1"/>
      <c r="F529" s="1"/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E502-531B-4A24-925B-E332DA062B00}">
  <sheetPr codeName="Sheet4"/>
  <dimension ref="A1:D51"/>
  <sheetViews>
    <sheetView topLeftCell="A34" workbookViewId="0">
      <selection activeCell="B52" sqref="B52"/>
    </sheetView>
  </sheetViews>
  <sheetFormatPr defaultRowHeight="15"/>
  <cols>
    <col min="1" max="1" width="23.28515625" bestFit="1" customWidth="1"/>
    <col min="2" max="2" width="32.85546875" bestFit="1" customWidth="1"/>
    <col min="3" max="3" width="17.85546875" style="18" bestFit="1" customWidth="1"/>
    <col min="6" max="6" width="17.85546875" bestFit="1" customWidth="1"/>
  </cols>
  <sheetData>
    <row r="1" spans="1:4">
      <c r="A1" t="s">
        <v>53</v>
      </c>
      <c r="B1" t="s">
        <v>2</v>
      </c>
      <c r="C1" s="18">
        <v>86400</v>
      </c>
      <c r="D1" t="s">
        <v>3</v>
      </c>
    </row>
    <row r="2" spans="1:4">
      <c r="B2" t="s">
        <v>58</v>
      </c>
      <c r="C2" s="18">
        <v>1.0000000000000001E-15</v>
      </c>
      <c r="D2" t="s">
        <v>3</v>
      </c>
    </row>
    <row r="3" spans="1:4">
      <c r="B3" t="s">
        <v>5</v>
      </c>
      <c r="C3" s="18">
        <v>3600</v>
      </c>
      <c r="D3" t="s">
        <v>3</v>
      </c>
    </row>
    <row r="4" spans="1:4">
      <c r="B4" t="s">
        <v>55</v>
      </c>
      <c r="C4" s="18">
        <v>9.9999999999999995E-7</v>
      </c>
      <c r="D4" t="s">
        <v>3</v>
      </c>
    </row>
    <row r="5" spans="1:4">
      <c r="B5" t="s">
        <v>7</v>
      </c>
      <c r="C5" s="18">
        <f>0.001</f>
        <v>1E-3</v>
      </c>
      <c r="D5" t="s">
        <v>3</v>
      </c>
    </row>
    <row r="6" spans="1:4">
      <c r="B6" t="s">
        <v>4</v>
      </c>
      <c r="C6" s="18">
        <v>60</v>
      </c>
      <c r="D6" t="s">
        <v>3</v>
      </c>
    </row>
    <row r="7" spans="1:4">
      <c r="B7" t="s">
        <v>56</v>
      </c>
      <c r="C7" s="18">
        <v>1.0000000000000001E-9</v>
      </c>
      <c r="D7" t="s">
        <v>3</v>
      </c>
    </row>
    <row r="8" spans="1:4">
      <c r="B8" t="s">
        <v>57</v>
      </c>
      <c r="C8" s="18">
        <v>9.9999999999999998E-13</v>
      </c>
      <c r="D8" t="s">
        <v>3</v>
      </c>
    </row>
    <row r="9" spans="1:4">
      <c r="B9" t="s">
        <v>3</v>
      </c>
      <c r="C9" s="18">
        <v>1</v>
      </c>
      <c r="D9" t="s">
        <v>3</v>
      </c>
    </row>
    <row r="10" spans="1:4">
      <c r="B10" t="s">
        <v>54</v>
      </c>
      <c r="C10" s="18">
        <f>1/60</f>
        <v>1.6666666666666666E-2</v>
      </c>
      <c r="D10" t="s">
        <v>3</v>
      </c>
    </row>
    <row r="12" spans="1:4">
      <c r="A12" t="s">
        <v>65</v>
      </c>
      <c r="B12" t="s">
        <v>68</v>
      </c>
      <c r="C12" s="18">
        <v>9.7803267714000004</v>
      </c>
      <c r="D12" t="s">
        <v>37</v>
      </c>
    </row>
    <row r="13" spans="1:4">
      <c r="B13" t="s">
        <v>69</v>
      </c>
      <c r="C13" s="18">
        <f>31/96*25.4/1000*1728*1728/2500</f>
        <v>9.7965158399999979</v>
      </c>
      <c r="D13" t="s">
        <v>37</v>
      </c>
    </row>
    <row r="14" spans="1:4">
      <c r="B14" t="s">
        <v>70</v>
      </c>
      <c r="C14" s="18">
        <v>9.7975668423748701</v>
      </c>
      <c r="D14" t="s">
        <v>37</v>
      </c>
    </row>
    <row r="15" spans="1:4">
      <c r="B15" t="s">
        <v>71</v>
      </c>
      <c r="C15" s="20">
        <v>9.7975827196164005</v>
      </c>
      <c r="D15" t="s">
        <v>37</v>
      </c>
    </row>
    <row r="16" spans="1:4">
      <c r="B16" t="s">
        <v>72</v>
      </c>
      <c r="C16" s="20">
        <v>9.8062278861646703</v>
      </c>
      <c r="D16" t="s">
        <v>37</v>
      </c>
    </row>
    <row r="17" spans="1:4">
      <c r="B17" t="s">
        <v>73</v>
      </c>
      <c r="C17" s="18">
        <v>9.8066499999999994</v>
      </c>
      <c r="D17" t="s">
        <v>37</v>
      </c>
    </row>
    <row r="18" spans="1:4">
      <c r="B18" t="s">
        <v>74</v>
      </c>
      <c r="C18" s="18">
        <v>9.8100494007000005</v>
      </c>
      <c r="D18" t="s">
        <v>37</v>
      </c>
    </row>
    <row r="19" spans="1:4">
      <c r="B19" t="s">
        <v>75</v>
      </c>
      <c r="C19" s="18">
        <v>9.8321863685468696</v>
      </c>
      <c r="D19" t="s">
        <v>37</v>
      </c>
    </row>
    <row r="21" spans="1:4">
      <c r="A21" t="s">
        <v>63</v>
      </c>
      <c r="B21" t="s">
        <v>67</v>
      </c>
      <c r="C21" s="25">
        <v>0.28346399999999999</v>
      </c>
      <c r="D21" t="s">
        <v>38</v>
      </c>
    </row>
    <row r="22" spans="1:4">
      <c r="B22" t="s">
        <v>39</v>
      </c>
      <c r="C22" s="18">
        <f>12*25.4/1000</f>
        <v>0.30479999999999996</v>
      </c>
      <c r="D22" t="s">
        <v>38</v>
      </c>
    </row>
    <row r="23" spans="1:4">
      <c r="B23" t="s">
        <v>40</v>
      </c>
      <c r="C23" s="18">
        <f>1000/3600</f>
        <v>0.27777777777777779</v>
      </c>
      <c r="D23" t="s">
        <v>38</v>
      </c>
    </row>
    <row r="24" spans="1:4">
      <c r="B24" t="s">
        <v>64</v>
      </c>
      <c r="C24" s="18">
        <f>5280*12*25.4/1000/3600</f>
        <v>0.44703999999999999</v>
      </c>
      <c r="D24" t="s">
        <v>38</v>
      </c>
    </row>
    <row r="25" spans="1:4">
      <c r="B25" t="s">
        <v>66</v>
      </c>
      <c r="C25" s="18">
        <v>1.7031335765</v>
      </c>
      <c r="D25" t="s">
        <v>38</v>
      </c>
    </row>
    <row r="27" spans="1:4">
      <c r="A27" t="s">
        <v>81</v>
      </c>
      <c r="B27" t="s">
        <v>87</v>
      </c>
      <c r="C27" s="18">
        <f>31/96*25.4/1000</f>
        <v>8.2020833333333321E-3</v>
      </c>
      <c r="D27" t="s">
        <v>41</v>
      </c>
    </row>
    <row r="28" spans="1:4">
      <c r="B28" t="s">
        <v>82</v>
      </c>
      <c r="C28" s="18">
        <f>12*25.4/1000</f>
        <v>0.30479999999999996</v>
      </c>
      <c r="D28" t="s">
        <v>41</v>
      </c>
    </row>
    <row r="29" spans="1:4">
      <c r="B29" t="s">
        <v>86</v>
      </c>
      <c r="C29" s="18">
        <v>0.29568291260000001</v>
      </c>
      <c r="D29" t="s">
        <v>41</v>
      </c>
    </row>
    <row r="30" spans="1:4">
      <c r="B30" t="s">
        <v>83</v>
      </c>
      <c r="C30" s="18">
        <f>25.4/1000</f>
        <v>2.5399999999999999E-2</v>
      </c>
      <c r="D30" t="s">
        <v>41</v>
      </c>
    </row>
    <row r="31" spans="1:4">
      <c r="B31" t="s">
        <v>84</v>
      </c>
      <c r="C31" s="18">
        <v>1000</v>
      </c>
      <c r="D31" t="s">
        <v>41</v>
      </c>
    </row>
    <row r="32" spans="1:4">
      <c r="B32" t="s">
        <v>85</v>
      </c>
      <c r="C32" s="18">
        <f>5280*12*25.4/1000</f>
        <v>1609.3440000000001</v>
      </c>
      <c r="D32" t="s">
        <v>41</v>
      </c>
    </row>
    <row r="33" spans="1:4">
      <c r="B33" t="s">
        <v>98</v>
      </c>
      <c r="C33" s="18">
        <f>25.4*12*3/1000</f>
        <v>0.91439999999999988</v>
      </c>
      <c r="D33" t="s">
        <v>41</v>
      </c>
    </row>
    <row r="35" spans="1:4">
      <c r="A35" t="s">
        <v>90</v>
      </c>
      <c r="B35" t="s">
        <v>91</v>
      </c>
      <c r="C35" s="18">
        <f>C27*C27</f>
        <v>6.7274171006944424E-5</v>
      </c>
      <c r="D35" t="s">
        <v>77</v>
      </c>
    </row>
    <row r="36" spans="1:4">
      <c r="B36" t="s">
        <v>97</v>
      </c>
      <c r="C36" s="18">
        <f>43560*12*25.4/1000</f>
        <v>13277.088</v>
      </c>
      <c r="D36" t="s">
        <v>77</v>
      </c>
    </row>
    <row r="37" spans="1:4">
      <c r="B37" t="s">
        <v>93</v>
      </c>
      <c r="C37" s="18">
        <f>C28*C28</f>
        <v>9.2903039999999978E-2</v>
      </c>
      <c r="D37" t="s">
        <v>77</v>
      </c>
    </row>
    <row r="38" spans="1:4">
      <c r="B38" t="s">
        <v>94</v>
      </c>
      <c r="C38" s="18">
        <f>25.4*25.4/1000000</f>
        <v>6.4515999999999998E-4</v>
      </c>
      <c r="D38" t="s">
        <v>77</v>
      </c>
    </row>
    <row r="39" spans="1:4">
      <c r="B39" t="s">
        <v>95</v>
      </c>
      <c r="C39" s="18">
        <f>1000000</f>
        <v>1000000</v>
      </c>
      <c r="D39" t="s">
        <v>77</v>
      </c>
    </row>
    <row r="40" spans="1:4">
      <c r="B40" t="s">
        <v>96</v>
      </c>
      <c r="C40" s="18">
        <f>C32*C32</f>
        <v>2589988.1103360001</v>
      </c>
      <c r="D40" t="s">
        <v>77</v>
      </c>
    </row>
    <row r="41" spans="1:4">
      <c r="B41" t="s">
        <v>92</v>
      </c>
      <c r="C41" s="18">
        <f>C29*C29</f>
        <v>8.7428384803619252E-2</v>
      </c>
      <c r="D41" t="s">
        <v>77</v>
      </c>
    </row>
    <row r="42" spans="1:4">
      <c r="B42" t="s">
        <v>222</v>
      </c>
      <c r="C42" s="18">
        <f>C33*C33</f>
        <v>0.83612735999999976</v>
      </c>
      <c r="D42" t="s">
        <v>77</v>
      </c>
    </row>
    <row r="45" spans="1:4">
      <c r="A45" t="s">
        <v>226</v>
      </c>
      <c r="B45" s="38" t="s">
        <v>227</v>
      </c>
      <c r="C45" s="18">
        <v>4182</v>
      </c>
      <c r="D45" t="s">
        <v>133</v>
      </c>
    </row>
    <row r="46" spans="1:4">
      <c r="B46" s="37" t="s">
        <v>228</v>
      </c>
      <c r="C46" s="18">
        <v>4184</v>
      </c>
      <c r="D46" t="s">
        <v>133</v>
      </c>
    </row>
    <row r="47" spans="1:4">
      <c r="B47" s="38" t="s">
        <v>229</v>
      </c>
      <c r="C47" s="18">
        <v>4185.5</v>
      </c>
      <c r="D47" t="s">
        <v>133</v>
      </c>
    </row>
    <row r="48" spans="1:4">
      <c r="B48" s="38" t="s">
        <v>230</v>
      </c>
      <c r="C48" s="18">
        <v>4186.8</v>
      </c>
      <c r="D48" t="s">
        <v>133</v>
      </c>
    </row>
    <row r="49" spans="2:4">
      <c r="B49" s="37" t="s">
        <v>231</v>
      </c>
      <c r="C49" s="18">
        <v>4190</v>
      </c>
      <c r="D49" t="s">
        <v>133</v>
      </c>
    </row>
    <row r="50" spans="2:4">
      <c r="B50" s="37" t="s">
        <v>232</v>
      </c>
      <c r="C50" s="18">
        <f>(31/96*25.4/1000*1728/50)^2/(25/63/20736)</f>
        <v>4198.7628638974757</v>
      </c>
      <c r="D50" t="s">
        <v>133</v>
      </c>
    </row>
    <row r="51" spans="2:4">
      <c r="B51" s="38" t="s">
        <v>233</v>
      </c>
      <c r="C51" s="18">
        <v>4204</v>
      </c>
      <c r="D51" t="s">
        <v>133</v>
      </c>
    </row>
  </sheetData>
  <sortState ref="B45:D51">
    <sortCondition ref="C45:C51"/>
  </sortState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m B 2 H S 4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m B 2 H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g d h 0 s o i k e 4 D g A A A B E A A A A T A B w A R m 9 y b X V s Y X M v U 2 V j d G l v b j E u b S C i G A A o o B Q A A A A A A A A A A A A A A A A A A A A A A A A A A A A r T k 0 u y c z P U w i G 0 I b W A F B L A Q I t A B Q A A g A I A J g d h 0 u A L f d N p w A A A P g A A A A S A A A A A A A A A A A A A A A A A A A A A A B D b 2 5 m a W c v U G F j a 2 F n Z S 5 4 b W x Q S w E C L Q A U A A I A C A C Y H Y d L D 8 r p q 6 Q A A A D p A A A A E w A A A A A A A A A A A A A A A A D z A A A A W 0 N v b n R l b n R f V H l w Z X N d L n h t b F B L A Q I t A B Q A A g A I A J g d h 0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r k V O t / F U U T o k a 0 A x v v l y B A A A A A A I A A A A A A B B m A A A A A Q A A I A A A A L v 9 n 7 0 7 s N P V I Q 3 L B w x 4 i v V J t b K H f h N h G 3 j 0 D K 3 f b y R 9 A A A A A A 6 A A A A A A g A A I A A A A P r q L V 5 2 C K / C / V s 6 W 3 i R n m i P c u c c 4 + T i K 3 R e F Q a K J L N 0 U A A A A H i / d 6 w A 9 Y v J X + o + a Z M K 3 Q j 7 J J S 9 p c T Q K 1 y o r j H 5 N 9 w I S Y 3 u N h G h 6 i c p v J U 3 F m d y T 1 U A j f y W v f M J M G O r Y K D T l 0 W y Q 9 L r E t y i 6 W A v / s S X G X g k Q A A A A M a M o 8 M Z 1 n b Q S M H O H P 8 3 s I w g X 3 L / 5 M / I v 8 U U t H l / a v u b I U H G z 3 F u v D t G j S D D V F s o r f N H 6 E 8 Q x y n y f C K 5 e V Z + D A k = < / D a t a M a s h u p > 
</file>

<file path=customXml/itemProps1.xml><?xml version="1.0" encoding="utf-8"?>
<ds:datastoreItem xmlns:ds="http://schemas.openxmlformats.org/officeDocument/2006/customXml" ds:itemID="{86C92A88-46F4-4858-A01F-2CBBD2B259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Sheet1</vt:lpstr>
      <vt:lpstr>DigitRoots</vt:lpstr>
      <vt:lpstr>DigitSeq</vt:lpstr>
      <vt:lpstr>OldUnits</vt:lpstr>
      <vt:lpstr>BrandMark</vt:lpstr>
      <vt:lpstr>BrandPrefix</vt:lpstr>
      <vt:lpstr>Dot</vt:lpstr>
      <vt:lpstr>lightspeed</vt:lpstr>
      <vt:lpstr>Metrology</vt:lpstr>
      <vt:lpstr>NegativeGlue</vt:lpstr>
      <vt:lpstr>PositiveGlue</vt:lpstr>
      <vt:lpstr>Precision</vt:lpstr>
      <vt:lpstr>Radix</vt:lpstr>
      <vt:lpstr>RadixAbbrev</vt:lpstr>
      <vt:lpstr>RadixSyllable</vt:lpstr>
      <vt:lpstr>tau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Volan</dc:creator>
  <cp:lastModifiedBy>John Volan</cp:lastModifiedBy>
  <dcterms:created xsi:type="dcterms:W3CDTF">2017-12-06T08:52:56Z</dcterms:created>
  <dcterms:modified xsi:type="dcterms:W3CDTF">2017-12-08T22:06:26Z</dcterms:modified>
</cp:coreProperties>
</file>